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35560" yWindow="-440" windowWidth="19140" windowHeight="15360"/>
  </bookViews>
  <sheets>
    <sheet name="固定費" sheetId="1" r:id="rId1"/>
    <sheet name="年間計画" sheetId="4" r:id="rId2"/>
    <sheet name="利益グラフ" sheetId="2" r:id="rId3"/>
    <sheet name="SWOT" sheetId="3" r:id="rId4"/>
    <sheet name="Sheet5" sheetId="7" r:id="rId5"/>
  </sheets>
  <definedNames>
    <definedName name="_xlnm.Print_Area" localSheetId="0">固定費!$A$1:$G$39</definedName>
    <definedName name="_xlnm.Print_Area" localSheetId="1">年間計画!$A$7:$O$35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2" l="1"/>
  <c r="T101" i="2"/>
  <c r="O98" i="2"/>
  <c r="T95" i="2"/>
  <c r="Y92" i="2"/>
  <c r="Y95" i="2"/>
  <c r="Y98" i="2"/>
  <c r="G39" i="1"/>
  <c r="J39" i="1"/>
  <c r="F15" i="4"/>
  <c r="F17" i="4"/>
  <c r="F12" i="4"/>
  <c r="F30" i="4"/>
  <c r="D15" i="4"/>
  <c r="D17" i="4"/>
  <c r="D31" i="4"/>
  <c r="D32" i="4"/>
  <c r="E12" i="4"/>
  <c r="E30" i="4"/>
  <c r="E15" i="4"/>
  <c r="E17" i="4"/>
  <c r="E31" i="4"/>
  <c r="E32" i="4"/>
  <c r="F32" i="4"/>
  <c r="G12" i="4"/>
  <c r="G30" i="4"/>
  <c r="G15" i="4"/>
  <c r="G17" i="4"/>
  <c r="G32" i="4"/>
  <c r="H12" i="4"/>
  <c r="H15" i="4"/>
  <c r="H17" i="4"/>
  <c r="H32" i="4"/>
  <c r="I12" i="4"/>
  <c r="I30" i="4"/>
  <c r="I15" i="4"/>
  <c r="I17" i="4"/>
  <c r="I31" i="4"/>
  <c r="I32" i="4"/>
  <c r="J12" i="4"/>
  <c r="J30" i="4"/>
  <c r="J15" i="4"/>
  <c r="J17" i="4"/>
  <c r="J31" i="4"/>
  <c r="J32" i="4"/>
  <c r="K12" i="4"/>
  <c r="K30" i="4"/>
  <c r="K15" i="4"/>
  <c r="K17" i="4"/>
  <c r="K31" i="4"/>
  <c r="K32" i="4"/>
  <c r="L12" i="4"/>
  <c r="L30" i="4"/>
  <c r="L15" i="4"/>
  <c r="L17" i="4"/>
  <c r="L31" i="4"/>
  <c r="L32" i="4"/>
  <c r="M12" i="4"/>
  <c r="M30" i="4"/>
  <c r="M15" i="4"/>
  <c r="M17" i="4"/>
  <c r="M31" i="4"/>
  <c r="M32" i="4"/>
  <c r="N12" i="4"/>
  <c r="N30" i="4"/>
  <c r="N15" i="4"/>
  <c r="N17" i="4"/>
  <c r="N31" i="4"/>
  <c r="N32" i="4"/>
  <c r="O12" i="4"/>
  <c r="O30" i="4"/>
  <c r="O15" i="4"/>
  <c r="O17" i="4"/>
  <c r="O31" i="4"/>
  <c r="O32" i="4"/>
  <c r="P24" i="4"/>
  <c r="D20" i="4"/>
  <c r="D22" i="4"/>
  <c r="E20" i="4"/>
  <c r="E22" i="4"/>
  <c r="F20" i="4"/>
  <c r="F22" i="4"/>
  <c r="G20" i="4"/>
  <c r="G22" i="4"/>
  <c r="H20" i="4"/>
  <c r="H22" i="4"/>
  <c r="I20" i="4"/>
  <c r="I22" i="4"/>
  <c r="J20" i="4"/>
  <c r="J22" i="4"/>
  <c r="K20" i="4"/>
  <c r="K22" i="4"/>
  <c r="L20" i="4"/>
  <c r="L22" i="4"/>
  <c r="M20" i="4"/>
  <c r="M22" i="4"/>
  <c r="N20" i="4"/>
  <c r="N22" i="4"/>
  <c r="O20" i="4"/>
  <c r="O22" i="4"/>
  <c r="P22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B26" i="4"/>
  <c r="O21" i="4"/>
  <c r="N21" i="4"/>
  <c r="M21" i="4"/>
  <c r="L21" i="4"/>
  <c r="K21" i="4"/>
  <c r="J21" i="4"/>
  <c r="I21" i="4"/>
  <c r="H21" i="4"/>
  <c r="G21" i="4"/>
  <c r="F21" i="4"/>
  <c r="E21" i="4"/>
  <c r="D21" i="4"/>
  <c r="B21" i="4"/>
  <c r="B20" i="4"/>
  <c r="P16" i="4"/>
  <c r="P15" i="4"/>
  <c r="P10" i="4"/>
  <c r="D12" i="4"/>
  <c r="P12" i="4"/>
  <c r="P11" i="4"/>
  <c r="F16" i="4"/>
  <c r="P17" i="4"/>
  <c r="O16" i="4"/>
  <c r="N16" i="4"/>
  <c r="M16" i="4"/>
  <c r="L16" i="4"/>
  <c r="K16" i="4"/>
  <c r="J16" i="4"/>
  <c r="I16" i="4"/>
  <c r="H16" i="4"/>
  <c r="G16" i="4"/>
  <c r="E16" i="4"/>
  <c r="D16" i="4"/>
  <c r="B16" i="4"/>
  <c r="B15" i="4"/>
  <c r="G19" i="1"/>
  <c r="G23" i="1"/>
  <c r="G24" i="1"/>
  <c r="G25" i="1"/>
  <c r="B22" i="4"/>
  <c r="B17" i="4"/>
  <c r="C4" i="4"/>
  <c r="F17" i="1"/>
  <c r="F15" i="1"/>
  <c r="F16" i="1"/>
  <c r="F22" i="1"/>
  <c r="F21" i="1"/>
  <c r="D10" i="1"/>
  <c r="F6" i="1"/>
  <c r="G6" i="1"/>
  <c r="F9" i="1"/>
  <c r="G9" i="1"/>
  <c r="F8" i="1"/>
  <c r="G8" i="1"/>
  <c r="F7" i="1"/>
  <c r="G7" i="1"/>
  <c r="F5" i="1"/>
  <c r="G5" i="1"/>
  <c r="G10" i="1"/>
  <c r="F10" i="1"/>
</calcChain>
</file>

<file path=xl/sharedStrings.xml><?xml version="1.0" encoding="utf-8"?>
<sst xmlns="http://schemas.openxmlformats.org/spreadsheetml/2006/main" count="187" uniqueCount="166">
  <si>
    <t>docomo携帯　　</t>
    <rPh sb="6" eb="8">
      <t>ケイタイ</t>
    </rPh>
    <phoneticPr fontId="2"/>
  </si>
  <si>
    <t>電気料　　　　　</t>
    <rPh sb="0" eb="2">
      <t>デンキ</t>
    </rPh>
    <rPh sb="2" eb="3">
      <t>リョウ</t>
    </rPh>
    <phoneticPr fontId="2"/>
  </si>
  <si>
    <t>ガス代　　　　　</t>
    <rPh sb="2" eb="3">
      <t>ダイ</t>
    </rPh>
    <phoneticPr fontId="2"/>
  </si>
  <si>
    <t>ＮＴＴ固定電話料　　</t>
    <rPh sb="3" eb="5">
      <t>コテイ</t>
    </rPh>
    <rPh sb="5" eb="7">
      <t>デンワ</t>
    </rPh>
    <rPh sb="7" eb="8">
      <t>リョウ</t>
    </rPh>
    <phoneticPr fontId="2"/>
  </si>
  <si>
    <t>月平均額（約）</t>
    <rPh sb="0" eb="1">
      <t>ツキ</t>
    </rPh>
    <rPh sb="1" eb="3">
      <t>ヘイキン</t>
    </rPh>
    <rPh sb="3" eb="4">
      <t>ガク</t>
    </rPh>
    <rPh sb="5" eb="6">
      <t>ヤク</t>
    </rPh>
    <phoneticPr fontId="2"/>
  </si>
  <si>
    <t>水道</t>
    <rPh sb="0" eb="2">
      <t>スイドウ</t>
    </rPh>
    <phoneticPr fontId="2"/>
  </si>
  <si>
    <t>　　　仕分け</t>
    <rPh sb="3" eb="5">
      <t>シワ</t>
    </rPh>
    <phoneticPr fontId="2"/>
  </si>
  <si>
    <t>合計</t>
    <rPh sb="0" eb="2">
      <t>ゴウケイ</t>
    </rPh>
    <phoneticPr fontId="2"/>
  </si>
  <si>
    <t>年間費用（約）</t>
    <rPh sb="0" eb="2">
      <t>ネンカン</t>
    </rPh>
    <rPh sb="2" eb="3">
      <t>ヒ</t>
    </rPh>
    <rPh sb="3" eb="4">
      <t>ヨウ</t>
    </rPh>
    <rPh sb="5" eb="6">
      <t>ヤク</t>
    </rPh>
    <phoneticPr fontId="2"/>
  </si>
  <si>
    <t>hi-ho</t>
    <phoneticPr fontId="2"/>
  </si>
  <si>
    <t>YAHOO</t>
    <phoneticPr fontId="2"/>
  </si>
  <si>
    <t>livedoor</t>
    <phoneticPr fontId="2"/>
  </si>
  <si>
    <t>年間費用</t>
    <rPh sb="0" eb="2">
      <t>ネンカン</t>
    </rPh>
    <rPh sb="2" eb="4">
      <t>ヒヨウ</t>
    </rPh>
    <phoneticPr fontId="2"/>
  </si>
  <si>
    <t>概要</t>
    <rPh sb="0" eb="2">
      <t>ガイヨウ</t>
    </rPh>
    <phoneticPr fontId="2"/>
  </si>
  <si>
    <t>アスカレンタルサーバー
ドメイン更新料 7/31</t>
    <phoneticPr fontId="2"/>
  </si>
  <si>
    <t>7/31
アスカレンタルサーバー</t>
    <phoneticPr fontId="2"/>
  </si>
  <si>
    <t>毎月</t>
    <phoneticPr fontId="2"/>
  </si>
  <si>
    <t>GMO</t>
    <phoneticPr fontId="2"/>
  </si>
  <si>
    <t>会議費</t>
    <rPh sb="0" eb="3">
      <t>カイギヒ</t>
    </rPh>
    <phoneticPr fontId="2"/>
  </si>
  <si>
    <t>研修費</t>
    <rPh sb="0" eb="3">
      <t>ケンシュウヒ</t>
    </rPh>
    <phoneticPr fontId="2"/>
  </si>
  <si>
    <t>新聞図書費</t>
    <rPh sb="0" eb="2">
      <t>シンブン</t>
    </rPh>
    <rPh sb="2" eb="4">
      <t>トショ</t>
    </rPh>
    <rPh sb="4" eb="5">
      <t>ヒ</t>
    </rPh>
    <phoneticPr fontId="2"/>
  </si>
  <si>
    <t>事務消耗費</t>
    <rPh sb="0" eb="2">
      <t>ジム</t>
    </rPh>
    <rPh sb="2" eb="4">
      <t>ショウモウ</t>
    </rPh>
    <rPh sb="4" eb="5">
      <t>ヒ</t>
    </rPh>
    <phoneticPr fontId="2"/>
  </si>
  <si>
    <t xml:space="preserve">接待交際費
</t>
    <rPh sb="0" eb="2">
      <t>セッタイ</t>
    </rPh>
    <rPh sb="2" eb="5">
      <t>コウサイヒ</t>
    </rPh>
    <phoneticPr fontId="2"/>
  </si>
  <si>
    <t>交通費</t>
    <rPh sb="0" eb="3">
      <t>コウツウヒ</t>
    </rPh>
    <phoneticPr fontId="2"/>
  </si>
  <si>
    <t>【予算】</t>
    <rPh sb="1" eb="3">
      <t>ヨサン</t>
    </rPh>
    <phoneticPr fontId="2"/>
  </si>
  <si>
    <t>2012/7/1～2013/6/30 会社経費</t>
    <phoneticPr fontId="2"/>
  </si>
  <si>
    <t>会社金額</t>
    <rPh sb="0" eb="2">
      <t>カイシャ</t>
    </rPh>
    <rPh sb="2" eb="4">
      <t>キンガク</t>
    </rPh>
    <phoneticPr fontId="2"/>
  </si>
  <si>
    <t>会社
割合</t>
    <rPh sb="0" eb="2">
      <t>カイシャ</t>
    </rPh>
    <rPh sb="3" eb="5">
      <t>ワリアイ</t>
    </rPh>
    <phoneticPr fontId="2"/>
  </si>
  <si>
    <t>2013/10/1～2014/9/30
※年間費</t>
    <rPh sb="21" eb="23">
      <t>ネンカン</t>
    </rPh>
    <rPh sb="23" eb="24">
      <t>ヒ</t>
    </rPh>
    <phoneticPr fontId="2"/>
  </si>
  <si>
    <t>2013/9/1-2014/8/31
※年間費 （12ヶ月契約）</t>
    <rPh sb="20" eb="22">
      <t>ネンカン</t>
    </rPh>
    <rPh sb="22" eb="23">
      <t>ヒ</t>
    </rPh>
    <phoneticPr fontId="2"/>
  </si>
  <si>
    <t>※24回払い　初回17,792.-2014/7/10まで
　（残11回　残金195,514.-)　</t>
    <rPh sb="3" eb="4">
      <t>カイ</t>
    </rPh>
    <rPh sb="4" eb="5">
      <t>ハラ</t>
    </rPh>
    <rPh sb="7" eb="9">
      <t>ショカイ</t>
    </rPh>
    <rPh sb="31" eb="32">
      <t>ザン</t>
    </rPh>
    <rPh sb="34" eb="35">
      <t>カイ</t>
    </rPh>
    <rPh sb="36" eb="38">
      <t>ザンキン</t>
    </rPh>
    <phoneticPr fontId="2"/>
  </si>
  <si>
    <t>月額</t>
    <rPh sb="0" eb="1">
      <t>ツキ</t>
    </rPh>
    <rPh sb="1" eb="2">
      <t>ガク</t>
    </rPh>
    <phoneticPr fontId="2"/>
  </si>
  <si>
    <t>【実績】2012/7/1～2013/6/30 【7期目の記録より個人が支払った費用】</t>
    <rPh sb="1" eb="3">
      <t>ジッセキ</t>
    </rPh>
    <rPh sb="26" eb="27">
      <t>メ</t>
    </rPh>
    <phoneticPr fontId="2"/>
  </si>
  <si>
    <t>仕分け
（クレジットカード払い）</t>
    <rPh sb="13" eb="14">
      <t>ハラ</t>
    </rPh>
    <phoneticPr fontId="2"/>
  </si>
  <si>
    <t>pitapa (JCB) ・JRチャージ（現金支払い）</t>
    <rPh sb="21" eb="23">
      <t>ゲンキン</t>
    </rPh>
    <rPh sb="23" eb="25">
      <t>シハラ</t>
    </rPh>
    <phoneticPr fontId="2"/>
  </si>
  <si>
    <t>現金・書籍はクレジットカード払い</t>
    <rPh sb="0" eb="2">
      <t>ゲンキン</t>
    </rPh>
    <rPh sb="3" eb="5">
      <t>ショセキ</t>
    </rPh>
    <rPh sb="14" eb="15">
      <t>バラ</t>
    </rPh>
    <phoneticPr fontId="2"/>
  </si>
  <si>
    <t>現金</t>
    <rPh sb="0" eb="2">
      <t>ゲンキン</t>
    </rPh>
    <phoneticPr fontId="2"/>
  </si>
  <si>
    <t>現金払い</t>
    <rPh sb="0" eb="2">
      <t>ゲンキン</t>
    </rPh>
    <rPh sb="2" eb="3">
      <t>バラ</t>
    </rPh>
    <phoneticPr fontId="2"/>
  </si>
  <si>
    <t xml:space="preserve">事務所移転・お中元お歳暮・忘年会など
</t>
    <rPh sb="0" eb="2">
      <t>ジム</t>
    </rPh>
    <rPh sb="2" eb="3">
      <t>ショ</t>
    </rPh>
    <rPh sb="3" eb="5">
      <t>イテン</t>
    </rPh>
    <rPh sb="7" eb="9">
      <t>チュウゲン</t>
    </rPh>
    <rPh sb="10" eb="12">
      <t>セイボ</t>
    </rPh>
    <rPh sb="13" eb="16">
      <t>ボウネンカイ</t>
    </rPh>
    <phoneticPr fontId="2"/>
  </si>
  <si>
    <t xml:space="preserve">
会社経費を個人が支払っている内訳（年間・月額）</t>
    <rPh sb="1" eb="3">
      <t>カイシャ</t>
    </rPh>
    <rPh sb="3" eb="5">
      <t>ケイヒ</t>
    </rPh>
    <rPh sb="6" eb="8">
      <t>コジン</t>
    </rPh>
    <rPh sb="9" eb="11">
      <t>シハラ</t>
    </rPh>
    <rPh sb="15" eb="17">
      <t>ウチワケ</t>
    </rPh>
    <rPh sb="18" eb="20">
      <t>ネンカン</t>
    </rPh>
    <rPh sb="21" eb="22">
      <t>ツキ</t>
    </rPh>
    <rPh sb="22" eb="23">
      <t>ガク</t>
    </rPh>
    <phoneticPr fontId="2"/>
  </si>
  <si>
    <t>広告費</t>
    <rPh sb="0" eb="3">
      <t>コウコクヒ</t>
    </rPh>
    <phoneticPr fontId="2"/>
  </si>
  <si>
    <t>光熱費</t>
    <rPh sb="0" eb="3">
      <t>コウネツヒ</t>
    </rPh>
    <phoneticPr fontId="2"/>
  </si>
  <si>
    <t>通信費</t>
    <rPh sb="0" eb="3">
      <t>ツウシンヒ</t>
    </rPh>
    <phoneticPr fontId="2"/>
  </si>
  <si>
    <t>その他</t>
    <rPh sb="2" eb="3">
      <t>タ</t>
    </rPh>
    <phoneticPr fontId="2"/>
  </si>
  <si>
    <t>■ＨＵＧＯ　</t>
    <phoneticPr fontId="2"/>
  </si>
  <si>
    <t>■楽天マルチ決済サービス</t>
    <phoneticPr fontId="2"/>
  </si>
  <si>
    <t>手数料</t>
    <rPh sb="0" eb="3">
      <t>テスウリョウ</t>
    </rPh>
    <phoneticPr fontId="2"/>
  </si>
  <si>
    <t>合計</t>
    <rPh sb="0" eb="2">
      <t>ゴウケイ</t>
    </rPh>
    <phoneticPr fontId="2"/>
  </si>
  <si>
    <t>2012/7/1～2013/6/30 売上 全注文</t>
    <rPh sb="19" eb="21">
      <t>ウリアゲ</t>
    </rPh>
    <phoneticPr fontId="2"/>
  </si>
  <si>
    <t>アイディング品（オプション・オーダー込）年間売上</t>
    <phoneticPr fontId="2"/>
  </si>
  <si>
    <t>龍宮商品代金（税込）</t>
    <rPh sb="0" eb="2">
      <t>リュウグウ</t>
    </rPh>
    <rPh sb="2" eb="4">
      <t>ショウヒン</t>
    </rPh>
    <rPh sb="4" eb="6">
      <t>ダイキン</t>
    </rPh>
    <rPh sb="7" eb="9">
      <t>ゼイコミ</t>
    </rPh>
    <phoneticPr fontId="2"/>
  </si>
  <si>
    <r>
      <t xml:space="preserve">●売上、仕入、利益　計画
</t>
    </r>
    <r>
      <rPr>
        <sz val="11"/>
        <color theme="1"/>
        <rFont val="ＭＳ Ｐゴシック"/>
        <family val="2"/>
        <charset val="128"/>
        <scheme val="minor"/>
      </rPr>
      <t>（※昨年のデータより約1.2倍を予想）</t>
    </r>
    <rPh sb="1" eb="3">
      <t>ウリアゲ</t>
    </rPh>
    <rPh sb="4" eb="6">
      <t>シイレ</t>
    </rPh>
    <rPh sb="7" eb="9">
      <t>リエキ</t>
    </rPh>
    <rPh sb="10" eb="12">
      <t>ケイカク</t>
    </rPh>
    <rPh sb="15" eb="17">
      <t>サクネン</t>
    </rPh>
    <rPh sb="23" eb="24">
      <t>ヤク</t>
    </rPh>
    <rPh sb="27" eb="28">
      <t>バイ</t>
    </rPh>
    <rPh sb="29" eb="31">
      <t>ヨソウ</t>
    </rPh>
    <phoneticPr fontId="2"/>
  </si>
  <si>
    <t>年間</t>
    <rPh sb="0" eb="2">
      <t>ネンカン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</si>
  <si>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</si>
  <si>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</si>
  <si>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</si>
  <si>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</si>
  <si>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</si>
  <si>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</si>
  <si>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</si>
  <si>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</si>
  <si>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</si>
  <si>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</si>
  <si>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</si>
  <si>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</si>
  <si>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売上</t>
    <rPh sb="0" eb="2">
      <t>ウリアゲ</t>
    </rPh>
    <phoneticPr fontId="2"/>
  </si>
  <si>
    <t>元気ウエア製品　（原価40%）</t>
    <rPh sb="0" eb="2">
      <t>ゲンキ</t>
    </rPh>
    <rPh sb="5" eb="7">
      <t>セイヒン</t>
    </rPh>
    <phoneticPr fontId="2"/>
  </si>
  <si>
    <t>龍宮商品　（KUGA仕入60%）</t>
    <rPh sb="0" eb="2">
      <t>リュウグウ</t>
    </rPh>
    <rPh sb="2" eb="4">
      <t>ショウヒン</t>
    </rPh>
    <rPh sb="10" eb="12">
      <t>シイレ</t>
    </rPh>
    <phoneticPr fontId="2"/>
  </si>
  <si>
    <t>全商品売上</t>
    <rPh sb="0" eb="3">
      <t>ゼンショウヒン</t>
    </rPh>
    <rPh sb="3" eb="5">
      <t>ウリアゲ</t>
    </rPh>
    <phoneticPr fontId="2"/>
  </si>
  <si>
    <t>仕入れ・原価</t>
    <rPh sb="0" eb="2">
      <t>シイレ</t>
    </rPh>
    <rPh sb="4" eb="6">
      <t>ゲンカ</t>
    </rPh>
    <phoneticPr fontId="2"/>
  </si>
  <si>
    <t>元気ウエア製品</t>
    <rPh sb="0" eb="2">
      <t>ゲンキ</t>
    </rPh>
    <rPh sb="5" eb="7">
      <t>セイヒン</t>
    </rPh>
    <phoneticPr fontId="2"/>
  </si>
  <si>
    <t>龍宮商品</t>
    <rPh sb="0" eb="2">
      <t>リュウグウ</t>
    </rPh>
    <rPh sb="2" eb="4">
      <t>ショウヒン</t>
    </rPh>
    <phoneticPr fontId="2"/>
  </si>
  <si>
    <t>全商品仕入れ</t>
    <rPh sb="0" eb="3">
      <t>ゼンショウヒン</t>
    </rPh>
    <rPh sb="3" eb="5">
      <t>シイ</t>
    </rPh>
    <phoneticPr fontId="2"/>
  </si>
  <si>
    <t>利益</t>
    <rPh sb="0" eb="2">
      <t>リエキ</t>
    </rPh>
    <phoneticPr fontId="2"/>
  </si>
  <si>
    <t>全商品利益</t>
    <rPh sb="0" eb="3">
      <t>ゼンショウヒン</t>
    </rPh>
    <rPh sb="3" eb="5">
      <t>リエキ</t>
    </rPh>
    <phoneticPr fontId="2"/>
  </si>
  <si>
    <t>固定費</t>
    <rPh sb="0" eb="3">
      <t>コテイヒ</t>
    </rPh>
    <phoneticPr fontId="2"/>
  </si>
  <si>
    <t>純利益</t>
    <rPh sb="0" eb="3">
      <t>ジュンリエキ</t>
    </rPh>
    <phoneticPr fontId="2"/>
  </si>
  <si>
    <t>●キャッシュフローの計画</t>
    <rPh sb="10" eb="12">
      <t>ケイカク</t>
    </rPh>
    <phoneticPr fontId="2"/>
  </si>
  <si>
    <t>入金サイクルと出金サイクルを算出して、</t>
    <rPh sb="0" eb="2">
      <t>ニュウキン</t>
    </rPh>
    <rPh sb="7" eb="9">
      <t>シュッキン</t>
    </rPh>
    <rPh sb="14" eb="16">
      <t>サンシュツ</t>
    </rPh>
    <phoneticPr fontId="2"/>
  </si>
  <si>
    <t>正味使える金額を出してみて下さい。</t>
    <rPh sb="0" eb="2">
      <t>ショウミ</t>
    </rPh>
    <rPh sb="2" eb="3">
      <t>ツカ</t>
    </rPh>
    <rPh sb="5" eb="7">
      <t>キンガク</t>
    </rPh>
    <rPh sb="8" eb="9">
      <t>ダ</t>
    </rPh>
    <rPh sb="13" eb="14">
      <t>クダ</t>
    </rPh>
    <phoneticPr fontId="2"/>
  </si>
  <si>
    <t>入金　　</t>
    <rPh sb="0" eb="2">
      <t>ニュウキン</t>
    </rPh>
    <phoneticPr fontId="2"/>
  </si>
  <si>
    <t>●●円</t>
  </si>
  <si>
    <t>出金　　</t>
    <rPh sb="0" eb="2">
      <t>シュッキン</t>
    </rPh>
    <phoneticPr fontId="2"/>
  </si>
  <si>
    <t>残金　　</t>
    <rPh sb="0" eb="2">
      <t>ザンキン</t>
    </rPh>
    <phoneticPr fontId="2"/>
  </si>
  <si>
    <t>人件費</t>
    <rPh sb="0" eb="3">
      <t>ジンケンヒ</t>
    </rPh>
    <phoneticPr fontId="2"/>
  </si>
  <si>
    <t>役員報酬</t>
    <rPh sb="0" eb="2">
      <t>ヤクイン</t>
    </rPh>
    <rPh sb="2" eb="4">
      <t>ホウシュウ</t>
    </rPh>
    <phoneticPr fontId="2"/>
  </si>
  <si>
    <t>←月に必用な固定費。これを計画書の月の固定費に入れる。</t>
    <rPh sb="1" eb="2">
      <t>ツキ</t>
    </rPh>
    <rPh sb="3" eb="5">
      <t>ヒツヨウ</t>
    </rPh>
    <rPh sb="6" eb="8">
      <t>コテイ</t>
    </rPh>
    <rPh sb="8" eb="9">
      <t>ヒ</t>
    </rPh>
    <rPh sb="13" eb="16">
      <t>ケイカクショ</t>
    </rPh>
    <rPh sb="17" eb="18">
      <t>ツキ</t>
    </rPh>
    <rPh sb="19" eb="22">
      <t>コテイヒ</t>
    </rPh>
    <rPh sb="23" eb="24">
      <t>イ</t>
    </rPh>
    <phoneticPr fontId="2"/>
  </si>
  <si>
    <t>★月平均よりちょっと上の額を予算計上する。</t>
    <rPh sb="1" eb="2">
      <t>ツキ</t>
    </rPh>
    <rPh sb="2" eb="4">
      <t>ヘイキン</t>
    </rPh>
    <rPh sb="10" eb="11">
      <t>ウエ</t>
    </rPh>
    <rPh sb="12" eb="13">
      <t>ガク</t>
    </rPh>
    <rPh sb="14" eb="16">
      <t>ヨサン</t>
    </rPh>
    <rPh sb="16" eb="18">
      <t>ケイジョウ</t>
    </rPh>
    <phoneticPr fontId="2"/>
  </si>
  <si>
    <t>イメージサイト</t>
    <phoneticPr fontId="2"/>
  </si>
  <si>
    <t>ECサイト</t>
    <phoneticPr fontId="2"/>
  </si>
  <si>
    <t>店舗名：</t>
    <rPh sb="0" eb="2">
      <t>テンポ</t>
    </rPh>
    <rPh sb="2" eb="3">
      <t>メイ</t>
    </rPh>
    <phoneticPr fontId="12"/>
  </si>
  <si>
    <t>目標MQ：</t>
    <rPh sb="0" eb="2">
      <t>モクヒョウ</t>
    </rPh>
    <phoneticPr fontId="12"/>
  </si>
  <si>
    <t>目標　●必ずＧ（利益）を出す仕事をする。　●必ずQ（数量）を達成する。　</t>
    <rPh sb="0" eb="2">
      <t>モクヒョウ</t>
    </rPh>
    <rPh sb="4" eb="5">
      <t>カナラ</t>
    </rPh>
    <rPh sb="8" eb="10">
      <t>ジュンリエキ</t>
    </rPh>
    <rPh sb="12" eb="13">
      <t>ダ</t>
    </rPh>
    <rPh sb="14" eb="16">
      <t>シゴト</t>
    </rPh>
    <rPh sb="22" eb="23">
      <t>カナラ</t>
    </rPh>
    <rPh sb="26" eb="28">
      <t>スウリョウ</t>
    </rPh>
    <rPh sb="30" eb="32">
      <t>タッセイ</t>
    </rPh>
    <phoneticPr fontId="12"/>
  </si>
  <si>
    <t>●MQ（粗利）は幸せの原資　●ＰＱ（売上）はお客様に頂いたご縁。　</t>
  </si>
  <si>
    <t>G（利益）</t>
    <rPh sb="2" eb="4">
      <t>リエキ</t>
    </rPh>
    <phoneticPr fontId="12"/>
  </si>
  <si>
    <t>G+F</t>
    <phoneticPr fontId="12"/>
  </si>
  <si>
    <t>PQ</t>
    <phoneticPr fontId="12"/>
  </si>
  <si>
    <t>MQ</t>
    <phoneticPr fontId="12"/>
  </si>
  <si>
    <t>MQ/M</t>
    <phoneticPr fontId="12"/>
  </si>
  <si>
    <t>F（広告+固定）</t>
    <rPh sb="2" eb="4">
      <t>コウコク</t>
    </rPh>
    <rPh sb="5" eb="7">
      <t>コテイ</t>
    </rPh>
    <phoneticPr fontId="12"/>
  </si>
  <si>
    <t>Q</t>
    <phoneticPr fontId="12"/>
  </si>
  <si>
    <t>VQ</t>
    <phoneticPr fontId="12"/>
  </si>
  <si>
    <t>P</t>
    <phoneticPr fontId="12"/>
  </si>
  <si>
    <t>P-V</t>
    <phoneticPr fontId="12"/>
  </si>
  <si>
    <t>M</t>
    <phoneticPr fontId="12"/>
  </si>
  <si>
    <t>MQ</t>
    <phoneticPr fontId="12"/>
  </si>
  <si>
    <t>V</t>
    <phoneticPr fontId="12"/>
  </si>
  <si>
    <t>損益分岐点比率　F/MQ*100=　　　　％</t>
    <rPh sb="0" eb="2">
      <t>ソンエキ</t>
    </rPh>
    <rPh sb="2" eb="5">
      <t>ブンキテン</t>
    </rPh>
    <rPh sb="5" eb="7">
      <t>ヒリツ</t>
    </rPh>
    <phoneticPr fontId="12"/>
  </si>
  <si>
    <t>広告内訳・進捗</t>
    <rPh sb="0" eb="2">
      <t>コウコク</t>
    </rPh>
    <rPh sb="2" eb="4">
      <t>ウチワケ</t>
    </rPh>
    <rPh sb="5" eb="7">
      <t>シンチョク</t>
    </rPh>
    <phoneticPr fontId="12"/>
  </si>
  <si>
    <t>内部環境</t>
    <rPh sb="0" eb="4">
      <t>ナイブカンキョウ</t>
    </rPh>
    <phoneticPr fontId="12"/>
  </si>
  <si>
    <t>機会　チャンス</t>
    <rPh sb="0" eb="2">
      <t>キカイ</t>
    </rPh>
    <phoneticPr fontId="12"/>
  </si>
  <si>
    <t>脅威　ヤバ</t>
    <rPh sb="0" eb="2">
      <t>キョウイ</t>
    </rPh>
    <phoneticPr fontId="12"/>
  </si>
  <si>
    <t>①積極戦略</t>
    <rPh sb="1" eb="3">
      <t>セッキョク</t>
    </rPh>
    <rPh sb="3" eb="5">
      <t>センリャク</t>
    </rPh>
    <phoneticPr fontId="12"/>
  </si>
  <si>
    <t>活用</t>
    <rPh sb="0" eb="2">
      <t>カツヨウ</t>
    </rPh>
    <phoneticPr fontId="12"/>
  </si>
  <si>
    <t>改善領域</t>
    <rPh sb="0" eb="2">
      <t>カイゼン</t>
    </rPh>
    <rPh sb="2" eb="4">
      <t>リョウイキ</t>
    </rPh>
    <phoneticPr fontId="12"/>
  </si>
  <si>
    <t>改善</t>
    <rPh sb="0" eb="2">
      <t>カイゼン</t>
    </rPh>
    <phoneticPr fontId="12"/>
  </si>
  <si>
    <t>外部環境</t>
    <rPh sb="0" eb="2">
      <t>ガイブ</t>
    </rPh>
    <rPh sb="2" eb="4">
      <t>カンキョウ</t>
    </rPh>
    <phoneticPr fontId="12"/>
  </si>
  <si>
    <t>差別化戦略</t>
    <rPh sb="0" eb="3">
      <t>サベツカ</t>
    </rPh>
    <rPh sb="3" eb="5">
      <t>センリャク</t>
    </rPh>
    <phoneticPr fontId="12"/>
  </si>
  <si>
    <t>解消</t>
    <rPh sb="0" eb="2">
      <t>カイショウ</t>
    </rPh>
    <phoneticPr fontId="12"/>
  </si>
  <si>
    <t>回避</t>
    <rPh sb="0" eb="2">
      <t>カイヒ</t>
    </rPh>
    <phoneticPr fontId="12"/>
  </si>
  <si>
    <t>自社の強み</t>
    <rPh sb="0" eb="2">
      <t>ジシャ</t>
    </rPh>
    <rPh sb="3" eb="4">
      <t>ツヨ</t>
    </rPh>
    <phoneticPr fontId="2"/>
  </si>
  <si>
    <t>自社の弱み</t>
    <rPh sb="0" eb="2">
      <t>ジシャ</t>
    </rPh>
    <rPh sb="3" eb="4">
      <t>ヨワ</t>
    </rPh>
    <phoneticPr fontId="2"/>
  </si>
  <si>
    <t>外部的なチャンス</t>
    <rPh sb="0" eb="2">
      <t>ガイブ</t>
    </rPh>
    <rPh sb="2" eb="3">
      <t>テキ</t>
    </rPh>
    <phoneticPr fontId="2"/>
  </si>
  <si>
    <t>外部的　脅威</t>
    <rPh sb="0" eb="3">
      <t>ガイブテキ</t>
    </rPh>
    <rPh sb="4" eb="6">
      <t>キョウイ</t>
    </rPh>
    <phoneticPr fontId="2"/>
  </si>
  <si>
    <t>縫製技術</t>
    <rPh sb="0" eb="2">
      <t>ホウセイ</t>
    </rPh>
    <rPh sb="2" eb="4">
      <t>ギジュツ</t>
    </rPh>
    <phoneticPr fontId="2"/>
  </si>
  <si>
    <t>知名度がない</t>
    <rPh sb="0" eb="3">
      <t>チメイド</t>
    </rPh>
    <phoneticPr fontId="2"/>
  </si>
  <si>
    <t>資金が無い</t>
    <rPh sb="0" eb="2">
      <t>シキン</t>
    </rPh>
    <rPh sb="3" eb="4">
      <t>ナ</t>
    </rPh>
    <phoneticPr fontId="2"/>
  </si>
  <si>
    <t>ページ力</t>
    <rPh sb="3" eb="4">
      <t>リョク</t>
    </rPh>
    <phoneticPr fontId="2"/>
  </si>
  <si>
    <t>商品数</t>
    <rPh sb="0" eb="3">
      <t>ショウヒンスウ</t>
    </rPh>
    <phoneticPr fontId="2"/>
  </si>
  <si>
    <t>服のデザイン</t>
    <rPh sb="0" eb="1">
      <t>フク</t>
    </rPh>
    <phoneticPr fontId="2"/>
  </si>
  <si>
    <t>オーダーが出来る。</t>
    <rPh sb="5" eb="7">
      <t>デキ</t>
    </rPh>
    <phoneticPr fontId="2"/>
  </si>
  <si>
    <t>アトピーの方へ向けたパジャマのサイトが少ない。</t>
    <rPh sb="5" eb="6">
      <t>カタ</t>
    </rPh>
    <rPh sb="7" eb="8">
      <t>ム</t>
    </rPh>
    <rPh sb="19" eb="20">
      <t>スク</t>
    </rPh>
    <phoneticPr fontId="2"/>
  </si>
  <si>
    <t>ネット市場が大きくなっている</t>
    <rPh sb="3" eb="5">
      <t>シジョウ</t>
    </rPh>
    <rPh sb="6" eb="7">
      <t>オオ</t>
    </rPh>
    <phoneticPr fontId="2"/>
  </si>
  <si>
    <t>Yahooが無料</t>
    <rPh sb="6" eb="8">
      <t>ムリョウ</t>
    </rPh>
    <phoneticPr fontId="2"/>
  </si>
  <si>
    <t>競合が多くなる可能性がある。</t>
    <rPh sb="0" eb="2">
      <t>キョウゴウ</t>
    </rPh>
    <rPh sb="3" eb="4">
      <t>オオ</t>
    </rPh>
    <rPh sb="7" eb="10">
      <t>カノウセイ</t>
    </rPh>
    <phoneticPr fontId="2"/>
  </si>
  <si>
    <t>競合のページのレベルが高い</t>
    <rPh sb="0" eb="2">
      <t>キョウゴウオ</t>
    </rPh>
    <rPh sb="11" eb="12">
      <t>タカ</t>
    </rPh>
    <phoneticPr fontId="2"/>
  </si>
  <si>
    <t>商品数が多いページ多数</t>
    <rPh sb="0" eb="2">
      <t>ショウヒン</t>
    </rPh>
    <rPh sb="2" eb="3">
      <t>スウ</t>
    </rPh>
    <rPh sb="4" eb="5">
      <t>オオ</t>
    </rPh>
    <rPh sb="9" eb="11">
      <t>タスウ</t>
    </rPh>
    <phoneticPr fontId="2"/>
  </si>
  <si>
    <t>パジャマに特化する事は避ける</t>
    <rPh sb="5" eb="7">
      <t>ニトッカ</t>
    </rPh>
    <rPh sb="9" eb="10">
      <t>コト</t>
    </rPh>
    <rPh sb="11" eb="12">
      <t>サ</t>
    </rPh>
    <phoneticPr fontId="2"/>
  </si>
  <si>
    <t>低価格ラインは避ける</t>
    <rPh sb="0" eb="3">
      <t>テイカカク</t>
    </rPh>
    <rPh sb="7" eb="8">
      <t>サ</t>
    </rPh>
    <phoneticPr fontId="2"/>
  </si>
  <si>
    <t>Yahooへの出店</t>
    <rPh sb="0" eb="9">
      <t>ヤフーヘノシュッテン</t>
    </rPh>
    <phoneticPr fontId="2"/>
  </si>
  <si>
    <t>アトピーに向けたページに特化</t>
    <rPh sb="5" eb="6">
      <t>ム</t>
    </rPh>
    <rPh sb="12" eb="13">
      <t>トッカ</t>
    </rPh>
    <rPh sb="13" eb="14">
      <t>カ</t>
    </rPh>
    <phoneticPr fontId="2"/>
  </si>
  <si>
    <t>アトピーに詳しい</t>
    <rPh sb="5" eb="6">
      <t>クワ</t>
    </rPh>
    <phoneticPr fontId="2"/>
  </si>
  <si>
    <t>オーダーメイドのアトピーに</t>
    <phoneticPr fontId="2"/>
  </si>
  <si>
    <t>特化したパジャマを提供する</t>
    <rPh sb="0" eb="2">
      <t>トッカ</t>
    </rPh>
    <rPh sb="9" eb="11">
      <t>テイキョウ</t>
    </rPh>
    <phoneticPr fontId="2"/>
  </si>
  <si>
    <t>ヤフーはカバーする。</t>
    <phoneticPr fontId="2"/>
  </si>
  <si>
    <t>自社</t>
    <rPh sb="0" eb="1">
      <t>ジシャ</t>
    </rPh>
    <rPh sb="1" eb="2">
      <t>シャ</t>
    </rPh>
    <phoneticPr fontId="2"/>
  </si>
  <si>
    <t>ターゲット設定</t>
  </si>
  <si>
    <t>ペルソナ</t>
  </si>
  <si>
    <t>シナリオ作成</t>
  </si>
  <si>
    <t>全体イメージ構成</t>
  </si>
  <si>
    <t>サイトイメージ</t>
  </si>
  <si>
    <t>目標とするサイト</t>
  </si>
  <si>
    <t>雑誌</t>
  </si>
  <si>
    <t>テイスト</t>
  </si>
  <si>
    <t>イメージカラー</t>
  </si>
  <si>
    <t>サイトの設計</t>
  </si>
  <si>
    <t>カテゴリー設定</t>
  </si>
  <si>
    <t>カテゴリー数</t>
  </si>
  <si>
    <t>設計図</t>
  </si>
  <si>
    <t>商品ページ、</t>
  </si>
  <si>
    <t>カテゴリーページ　</t>
  </si>
  <si>
    <t>特集ページ</t>
  </si>
  <si>
    <t>ボリューム</t>
  </si>
  <si>
    <t>ページ数</t>
  </si>
  <si>
    <t>商品登録作業</t>
  </si>
  <si>
    <t>特集ページ登録作業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</si>
</sst>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%"/>
    <numFmt numFmtId="177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6"/>
      <color theme="1"/>
      <name val="ＭＳ Ｐゴシック"/>
      <charset val="128"/>
      <scheme val="minor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charset val="128"/>
      <scheme val="minor"/>
    </font>
    <font>
      <sz val="14"/>
      <name val="ＭＳ Ｐゴシック"/>
      <charset val="128"/>
    </font>
    <font>
      <b/>
      <sz val="10"/>
      <color rgb="FF0000FF"/>
      <name val="ＭＳ Ｐゴシック"/>
      <charset val="128"/>
    </font>
    <font>
      <sz val="8"/>
      <color rgb="FF0000FF"/>
      <name val="ＭＳ Ｐゴシック"/>
      <charset val="128"/>
    </font>
    <font>
      <sz val="12"/>
      <name val="ＭＳ Ｐゴシック"/>
      <charset val="128"/>
    </font>
    <font>
      <sz val="16"/>
      <name val="ＭＳ Ｐゴシック"/>
      <charset val="128"/>
    </font>
    <font>
      <b/>
      <sz val="12"/>
      <name val="ＭＳ Ｐゴシック"/>
      <charset val="128"/>
    </font>
    <font>
      <sz val="12"/>
      <color rgb="FF0000FF"/>
      <name val="ＭＳ Ｐゴシック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Dot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4">
    <xf numFmtId="0" fontId="0" fillId="0" borderId="0">
      <alignment vertical="center"/>
    </xf>
    <xf numFmtId="38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horizontal="left" vertical="top"/>
    </xf>
    <xf numFmtId="0" fontId="0" fillId="0" borderId="5" xfId="0" applyBorder="1">
      <alignment vertical="center"/>
    </xf>
    <xf numFmtId="0" fontId="1" fillId="0" borderId="5" xfId="0" applyFont="1" applyBorder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9" fontId="0" fillId="0" borderId="2" xfId="0" applyNumberFormat="1" applyBorder="1">
      <alignment vertical="center"/>
    </xf>
    <xf numFmtId="0" fontId="0" fillId="0" borderId="2" xfId="0" applyFill="1" applyBorder="1" applyAlignment="1">
      <alignment horizontal="center" vertical="center"/>
    </xf>
    <xf numFmtId="41" fontId="0" fillId="0" borderId="2" xfId="0" applyNumberFormat="1" applyBorder="1">
      <alignment vertical="center"/>
    </xf>
    <xf numFmtId="0" fontId="0" fillId="0" borderId="1" xfId="0" applyFill="1" applyBorder="1" applyAlignment="1">
      <alignment horizontal="left" vertical="top"/>
    </xf>
    <xf numFmtId="3" fontId="0" fillId="0" borderId="1" xfId="0" applyNumberFormat="1" applyBorder="1">
      <alignment vertical="center"/>
    </xf>
    <xf numFmtId="9" fontId="0" fillId="0" borderId="1" xfId="0" applyNumberFormat="1" applyBorder="1">
      <alignment vertical="center"/>
    </xf>
    <xf numFmtId="41" fontId="0" fillId="0" borderId="1" xfId="0" applyNumberFormat="1" applyBorder="1">
      <alignment vertical="center"/>
    </xf>
    <xf numFmtId="41" fontId="0" fillId="0" borderId="0" xfId="0" applyNumberFormat="1">
      <alignment vertical="center"/>
    </xf>
    <xf numFmtId="41" fontId="3" fillId="0" borderId="2" xfId="0" applyNumberFormat="1" applyFont="1" applyBorder="1">
      <alignment vertical="center"/>
    </xf>
    <xf numFmtId="41" fontId="3" fillId="0" borderId="1" xfId="0" applyNumberFormat="1" applyFont="1" applyBorder="1">
      <alignment vertical="center"/>
    </xf>
    <xf numFmtId="0" fontId="0" fillId="0" borderId="8" xfId="0" applyBorder="1">
      <alignment vertical="center"/>
    </xf>
    <xf numFmtId="0" fontId="3" fillId="0" borderId="8" xfId="0" applyFont="1" applyBorder="1">
      <alignment vertical="center"/>
    </xf>
    <xf numFmtId="3" fontId="3" fillId="0" borderId="8" xfId="0" applyNumberFormat="1" applyFont="1" applyBorder="1">
      <alignment vertical="center"/>
    </xf>
    <xf numFmtId="41" fontId="3" fillId="0" borderId="8" xfId="0" applyNumberFormat="1" applyFont="1" applyBorder="1">
      <alignment vertical="center"/>
    </xf>
    <xf numFmtId="0" fontId="4" fillId="0" borderId="4" xfId="0" applyFont="1" applyBorder="1">
      <alignment vertical="center"/>
    </xf>
    <xf numFmtId="3" fontId="4" fillId="0" borderId="4" xfId="0" applyNumberFormat="1" applyFont="1" applyBorder="1">
      <alignment vertical="center"/>
    </xf>
    <xf numFmtId="41" fontId="4" fillId="0" borderId="4" xfId="0" applyNumberFormat="1" applyFont="1" applyBorder="1">
      <alignment vertical="center"/>
    </xf>
    <xf numFmtId="41" fontId="4" fillId="0" borderId="7" xfId="0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1" fontId="0" fillId="0" borderId="3" xfId="0" applyNumberFormat="1" applyBorder="1">
      <alignment vertical="center"/>
    </xf>
    <xf numFmtId="41" fontId="0" fillId="0" borderId="11" xfId="0" applyNumberFormat="1" applyBorder="1">
      <alignment vertical="center"/>
    </xf>
    <xf numFmtId="3" fontId="5" fillId="0" borderId="1" xfId="0" applyNumberFormat="1" applyFont="1" applyBorder="1">
      <alignment vertical="center"/>
    </xf>
    <xf numFmtId="41" fontId="0" fillId="0" borderId="12" xfId="0" applyNumberFormat="1" applyBorder="1">
      <alignment vertical="center"/>
    </xf>
    <xf numFmtId="4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2" xfId="0" applyFill="1" applyBorder="1">
      <alignment vertical="center"/>
    </xf>
    <xf numFmtId="0" fontId="0" fillId="5" borderId="2" xfId="0" applyFill="1" applyBorder="1" applyAlignment="1">
      <alignment horizontal="left" vertical="top"/>
    </xf>
    <xf numFmtId="0" fontId="0" fillId="5" borderId="2" xfId="0" applyFill="1" applyBorder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0" fillId="6" borderId="2" xfId="0" applyFill="1" applyBorder="1">
      <alignment vertical="center"/>
    </xf>
    <xf numFmtId="0" fontId="0" fillId="6" borderId="1" xfId="0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2" borderId="0" xfId="0" applyFill="1">
      <alignment vertical="center"/>
    </xf>
    <xf numFmtId="0" fontId="0" fillId="7" borderId="2" xfId="0" applyFill="1" applyBorder="1">
      <alignment vertical="center"/>
    </xf>
    <xf numFmtId="0" fontId="0" fillId="7" borderId="0" xfId="0" applyFill="1">
      <alignment vertical="center"/>
    </xf>
    <xf numFmtId="14" fontId="1" fillId="0" borderId="0" xfId="0" applyNumberFormat="1" applyFont="1" applyBorder="1">
      <alignment vertical="center"/>
    </xf>
    <xf numFmtId="41" fontId="1" fillId="0" borderId="0" xfId="0" applyNumberFormat="1" applyFont="1" applyBorder="1">
      <alignment vertical="center"/>
    </xf>
    <xf numFmtId="41" fontId="0" fillId="0" borderId="0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29" xfId="0" applyBorder="1">
      <alignment vertical="center"/>
    </xf>
    <xf numFmtId="177" fontId="0" fillId="0" borderId="30" xfId="0" applyNumberFormat="1" applyBorder="1">
      <alignment vertical="center"/>
    </xf>
    <xf numFmtId="177" fontId="0" fillId="0" borderId="7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43" xfId="0" applyNumberFormat="1" applyBorder="1" applyAlignment="1">
      <alignment horizontal="left" vertical="center"/>
    </xf>
    <xf numFmtId="41" fontId="0" fillId="0" borderId="4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0" fontId="0" fillId="8" borderId="1" xfId="0" applyFill="1" applyBorder="1" applyAlignment="1">
      <alignment vertical="center"/>
    </xf>
    <xf numFmtId="0" fontId="0" fillId="8" borderId="2" xfId="0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20" xfId="0" applyFont="1" applyFill="1" applyBorder="1">
      <alignment vertical="center"/>
    </xf>
    <xf numFmtId="41" fontId="3" fillId="2" borderId="20" xfId="0" applyNumberFormat="1" applyFont="1" applyFill="1" applyBorder="1">
      <alignment vertical="center"/>
    </xf>
    <xf numFmtId="41" fontId="3" fillId="2" borderId="21" xfId="0" applyNumberFormat="1" applyFont="1" applyFill="1" applyBorder="1">
      <alignment vertical="center"/>
    </xf>
    <xf numFmtId="41" fontId="3" fillId="2" borderId="46" xfId="0" applyNumberFormat="1" applyFont="1" applyFill="1" applyBorder="1">
      <alignment vertical="center"/>
    </xf>
    <xf numFmtId="0" fontId="0" fillId="0" borderId="2" xfId="0" applyFill="1" applyBorder="1" applyAlignment="1">
      <alignment vertical="center"/>
    </xf>
    <xf numFmtId="41" fontId="0" fillId="0" borderId="2" xfId="0" applyNumberFormat="1" applyFill="1" applyBorder="1" applyAlignment="1">
      <alignment horizontal="left" vertical="center"/>
    </xf>
    <xf numFmtId="41" fontId="0" fillId="0" borderId="2" xfId="0" applyNumberFormat="1" applyFill="1" applyBorder="1">
      <alignment vertical="center"/>
    </xf>
    <xf numFmtId="0" fontId="3" fillId="0" borderId="2" xfId="0" applyFont="1" applyFill="1" applyBorder="1">
      <alignment vertical="center"/>
    </xf>
    <xf numFmtId="41" fontId="3" fillId="0" borderId="2" xfId="0" applyNumberFormat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9" fillId="9" borderId="0" xfId="0" applyFont="1" applyFill="1">
      <alignment vertical="center"/>
    </xf>
    <xf numFmtId="14" fontId="1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1" fontId="0" fillId="0" borderId="27" xfId="0" applyNumberFormat="1" applyBorder="1">
      <alignment vertical="center"/>
    </xf>
    <xf numFmtId="41" fontId="0" fillId="0" borderId="2" xfId="0" applyNumberFormat="1" applyBorder="1" applyAlignment="1">
      <alignment horizontal="right" vertical="center"/>
    </xf>
    <xf numFmtId="41" fontId="0" fillId="0" borderId="28" xfId="0" applyNumberFormat="1" applyBorder="1">
      <alignment vertical="center"/>
    </xf>
    <xf numFmtId="41" fontId="0" fillId="0" borderId="31" xfId="0" applyNumberFormat="1" applyBorder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32" xfId="0" applyNumberFormat="1" applyBorder="1">
      <alignment vertical="center"/>
    </xf>
    <xf numFmtId="41" fontId="0" fillId="0" borderId="5" xfId="0" applyNumberFormat="1" applyBorder="1">
      <alignment vertical="center"/>
    </xf>
    <xf numFmtId="41" fontId="0" fillId="0" borderId="4" xfId="0" applyNumberFormat="1" applyBorder="1" applyAlignment="1">
      <alignment horizontal="right" vertical="center"/>
    </xf>
    <xf numFmtId="41" fontId="0" fillId="0" borderId="4" xfId="0" applyNumberFormat="1" applyBorder="1">
      <alignment vertical="center"/>
    </xf>
    <xf numFmtId="41" fontId="0" fillId="0" borderId="7" xfId="0" applyNumberFormat="1" applyBorder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3" xfId="0" applyNumberFormat="1" applyBorder="1">
      <alignment vertical="center"/>
    </xf>
    <xf numFmtId="41" fontId="0" fillId="0" borderId="34" xfId="0" applyNumberFormat="1" applyBorder="1">
      <alignment vertical="center"/>
    </xf>
    <xf numFmtId="41" fontId="0" fillId="0" borderId="27" xfId="0" applyNumberFormat="1" applyBorder="1" applyAlignment="1">
      <alignment horizontal="right" vertical="center"/>
    </xf>
    <xf numFmtId="41" fontId="0" fillId="0" borderId="31" xfId="0" applyNumberFormat="1" applyBorder="1" applyAlignment="1">
      <alignment vertical="center"/>
    </xf>
    <xf numFmtId="41" fontId="0" fillId="0" borderId="5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22" xfId="0" applyNumberFormat="1" applyBorder="1">
      <alignment vertical="center"/>
    </xf>
    <xf numFmtId="41" fontId="0" fillId="0" borderId="37" xfId="0" applyNumberFormat="1" applyBorder="1">
      <alignment vertical="center"/>
    </xf>
    <xf numFmtId="41" fontId="0" fillId="0" borderId="38" xfId="0" applyNumberFormat="1" applyBorder="1">
      <alignment vertical="center"/>
    </xf>
    <xf numFmtId="41" fontId="0" fillId="0" borderId="39" xfId="0" applyNumberFormat="1" applyBorder="1">
      <alignment vertical="center"/>
    </xf>
    <xf numFmtId="41" fontId="0" fillId="0" borderId="40" xfId="0" applyNumberFormat="1" applyBorder="1">
      <alignment vertical="center"/>
    </xf>
    <xf numFmtId="41" fontId="0" fillId="0" borderId="41" xfId="0" applyNumberFormat="1" applyBorder="1">
      <alignment vertical="center"/>
    </xf>
    <xf numFmtId="41" fontId="0" fillId="0" borderId="42" xfId="0" applyNumberFormat="1" applyBorder="1">
      <alignment vertical="center"/>
    </xf>
    <xf numFmtId="41" fontId="0" fillId="0" borderId="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43" xfId="0" applyNumberFormat="1" applyBorder="1" applyAlignment="1">
      <alignment horizontal="left" vertical="center"/>
    </xf>
    <xf numFmtId="41" fontId="0" fillId="0" borderId="4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41" fontId="0" fillId="8" borderId="0" xfId="0" applyNumberFormat="1" applyFill="1">
      <alignment vertical="center"/>
    </xf>
    <xf numFmtId="41" fontId="0" fillId="10" borderId="0" xfId="0" applyNumberFormat="1" applyFill="1">
      <alignment vertical="center"/>
    </xf>
    <xf numFmtId="0" fontId="10" fillId="0" borderId="0" xfId="71">
      <alignment vertical="center"/>
    </xf>
    <xf numFmtId="0" fontId="10" fillId="0" borderId="22" xfId="71" applyBorder="1">
      <alignment vertical="center"/>
    </xf>
    <xf numFmtId="0" fontId="10" fillId="0" borderId="23" xfId="71" applyBorder="1">
      <alignment vertical="center"/>
    </xf>
    <xf numFmtId="0" fontId="10" fillId="0" borderId="34" xfId="71" applyBorder="1">
      <alignment vertical="center"/>
    </xf>
    <xf numFmtId="0" fontId="10" fillId="0" borderId="47" xfId="71" applyBorder="1">
      <alignment vertical="center"/>
    </xf>
    <xf numFmtId="0" fontId="10" fillId="0" borderId="27" xfId="71" applyBorder="1">
      <alignment vertical="center"/>
    </xf>
    <xf numFmtId="0" fontId="10" fillId="0" borderId="2" xfId="71" applyBorder="1">
      <alignment vertical="center"/>
    </xf>
    <xf numFmtId="0" fontId="10" fillId="0" borderId="28" xfId="71" applyBorder="1">
      <alignment vertical="center"/>
    </xf>
    <xf numFmtId="0" fontId="10" fillId="0" borderId="11" xfId="71" applyBorder="1">
      <alignment vertical="center"/>
    </xf>
    <xf numFmtId="0" fontId="10" fillId="0" borderId="31" xfId="71" applyBorder="1">
      <alignment vertical="center"/>
    </xf>
    <xf numFmtId="0" fontId="10" fillId="0" borderId="1" xfId="71" applyBorder="1">
      <alignment vertical="center"/>
    </xf>
    <xf numFmtId="0" fontId="10" fillId="0" borderId="32" xfId="71" applyBorder="1">
      <alignment vertical="center"/>
    </xf>
    <xf numFmtId="0" fontId="10" fillId="0" borderId="11" xfId="71" applyFill="1" applyBorder="1">
      <alignment vertical="center"/>
    </xf>
    <xf numFmtId="0" fontId="10" fillId="0" borderId="2" xfId="71" applyFill="1" applyBorder="1">
      <alignment vertical="center"/>
    </xf>
    <xf numFmtId="0" fontId="10" fillId="11" borderId="11" xfId="71" applyFill="1" applyBorder="1">
      <alignment vertical="center"/>
    </xf>
    <xf numFmtId="0" fontId="10" fillId="11" borderId="2" xfId="71" applyFill="1" applyBorder="1">
      <alignment vertical="center"/>
    </xf>
    <xf numFmtId="0" fontId="10" fillId="11" borderId="28" xfId="71" applyFill="1" applyBorder="1">
      <alignment vertical="center"/>
    </xf>
    <xf numFmtId="0" fontId="10" fillId="11" borderId="11" xfId="71" applyFont="1" applyFill="1" applyBorder="1">
      <alignment vertical="center"/>
    </xf>
    <xf numFmtId="0" fontId="10" fillId="11" borderId="2" xfId="71" applyFont="1" applyFill="1" applyBorder="1">
      <alignment vertical="center"/>
    </xf>
    <xf numFmtId="0" fontId="10" fillId="0" borderId="0" xfId="71" applyFont="1">
      <alignment vertical="center"/>
    </xf>
    <xf numFmtId="0" fontId="10" fillId="0" borderId="0" xfId="71" applyFont="1" applyFill="1">
      <alignment vertical="center"/>
    </xf>
    <xf numFmtId="0" fontId="10" fillId="0" borderId="0" xfId="71" applyFill="1">
      <alignment vertical="center"/>
    </xf>
    <xf numFmtId="0" fontId="10" fillId="12" borderId="27" xfId="71" applyFill="1" applyBorder="1">
      <alignment vertical="center"/>
    </xf>
    <xf numFmtId="0" fontId="10" fillId="12" borderId="2" xfId="71" applyFill="1" applyBorder="1">
      <alignment vertical="center"/>
    </xf>
    <xf numFmtId="0" fontId="10" fillId="12" borderId="3" xfId="71" applyFill="1" applyBorder="1">
      <alignment vertical="center"/>
    </xf>
    <xf numFmtId="0" fontId="10" fillId="12" borderId="28" xfId="71" applyFill="1" applyBorder="1">
      <alignment vertical="center"/>
    </xf>
    <xf numFmtId="0" fontId="10" fillId="12" borderId="11" xfId="71" applyFont="1" applyFill="1" applyBorder="1">
      <alignment vertical="center"/>
    </xf>
    <xf numFmtId="0" fontId="10" fillId="12" borderId="2" xfId="71" applyFont="1" applyFill="1" applyBorder="1">
      <alignment vertical="center"/>
    </xf>
    <xf numFmtId="0" fontId="10" fillId="12" borderId="11" xfId="71" applyFill="1" applyBorder="1">
      <alignment vertical="center"/>
    </xf>
    <xf numFmtId="0" fontId="10" fillId="12" borderId="29" xfId="71" applyFill="1" applyBorder="1">
      <alignment vertical="center"/>
    </xf>
    <xf numFmtId="0" fontId="10" fillId="12" borderId="30" xfId="71" applyFill="1" applyBorder="1">
      <alignment vertical="center"/>
    </xf>
    <xf numFmtId="0" fontId="10" fillId="12" borderId="48" xfId="71" applyFill="1" applyBorder="1">
      <alignment vertical="center"/>
    </xf>
    <xf numFmtId="0" fontId="10" fillId="12" borderId="35" xfId="71" applyFill="1" applyBorder="1">
      <alignment vertical="center"/>
    </xf>
    <xf numFmtId="0" fontId="10" fillId="12" borderId="45" xfId="71" applyFill="1" applyBorder="1">
      <alignment vertical="center"/>
    </xf>
    <xf numFmtId="0" fontId="10" fillId="12" borderId="1" xfId="71" applyFill="1" applyBorder="1">
      <alignment vertical="center"/>
    </xf>
    <xf numFmtId="0" fontId="10" fillId="12" borderId="32" xfId="71" applyFill="1" applyBorder="1">
      <alignment vertical="center"/>
    </xf>
    <xf numFmtId="0" fontId="10" fillId="0" borderId="5" xfId="71" applyFill="1" applyBorder="1">
      <alignment vertical="center"/>
    </xf>
    <xf numFmtId="0" fontId="10" fillId="0" borderId="4" xfId="71" applyFill="1" applyBorder="1">
      <alignment vertical="center"/>
    </xf>
    <xf numFmtId="0" fontId="10" fillId="0" borderId="7" xfId="71" applyBorder="1">
      <alignment vertical="center"/>
    </xf>
    <xf numFmtId="0" fontId="10" fillId="0" borderId="13" xfId="71" applyBorder="1">
      <alignment vertical="center"/>
    </xf>
    <xf numFmtId="0" fontId="10" fillId="0" borderId="49" xfId="71" applyBorder="1">
      <alignment vertical="center"/>
    </xf>
    <xf numFmtId="0" fontId="10" fillId="0" borderId="6" xfId="71" applyBorder="1">
      <alignment vertical="center"/>
    </xf>
    <xf numFmtId="0" fontId="11" fillId="0" borderId="13" xfId="71" applyFont="1" applyBorder="1">
      <alignment vertical="center"/>
    </xf>
    <xf numFmtId="0" fontId="10" fillId="0" borderId="0" xfId="71" applyBorder="1">
      <alignment vertical="center"/>
    </xf>
    <xf numFmtId="0" fontId="13" fillId="12" borderId="13" xfId="0" applyFont="1" applyFill="1" applyBorder="1" applyAlignment="1">
      <alignment vertical="center"/>
    </xf>
    <xf numFmtId="0" fontId="10" fillId="12" borderId="49" xfId="71" applyFill="1" applyBorder="1">
      <alignment vertical="center"/>
    </xf>
    <xf numFmtId="0" fontId="10" fillId="12" borderId="6" xfId="71" applyFill="1" applyBorder="1">
      <alignment vertical="center"/>
    </xf>
    <xf numFmtId="0" fontId="10" fillId="12" borderId="0" xfId="71" applyFill="1">
      <alignment vertical="center"/>
    </xf>
    <xf numFmtId="0" fontId="14" fillId="12" borderId="49" xfId="71" applyFont="1" applyFill="1" applyBorder="1">
      <alignment vertical="center"/>
    </xf>
    <xf numFmtId="0" fontId="10" fillId="0" borderId="0" xfId="7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71" applyFill="1" applyBorder="1">
      <alignment vertical="center"/>
    </xf>
    <xf numFmtId="0" fontId="14" fillId="0" borderId="0" xfId="71" applyFont="1" applyFill="1" applyBorder="1">
      <alignment vertical="center"/>
    </xf>
    <xf numFmtId="0" fontId="10" fillId="0" borderId="14" xfId="71" applyBorder="1">
      <alignment vertical="center"/>
    </xf>
    <xf numFmtId="0" fontId="10" fillId="0" borderId="15" xfId="71" applyBorder="1">
      <alignment vertical="center"/>
    </xf>
    <xf numFmtId="0" fontId="10" fillId="0" borderId="16" xfId="71" applyBorder="1">
      <alignment vertical="center"/>
    </xf>
    <xf numFmtId="0" fontId="15" fillId="0" borderId="19" xfId="71" applyFont="1" applyBorder="1" applyAlignment="1">
      <alignment horizontal="center" vertical="center"/>
    </xf>
    <xf numFmtId="0" fontId="15" fillId="0" borderId="20" xfId="71" applyFont="1" applyBorder="1" applyAlignment="1">
      <alignment horizontal="center" vertical="center"/>
    </xf>
    <xf numFmtId="0" fontId="15" fillId="0" borderId="21" xfId="71" applyFont="1" applyBorder="1" applyAlignment="1">
      <alignment horizontal="center" vertical="center"/>
    </xf>
    <xf numFmtId="0" fontId="10" fillId="0" borderId="19" xfId="71" applyBorder="1" applyAlignment="1">
      <alignment horizontal="center" vertical="center"/>
    </xf>
    <xf numFmtId="0" fontId="10" fillId="0" borderId="20" xfId="71" applyBorder="1" applyAlignment="1">
      <alignment horizontal="center" vertical="center"/>
    </xf>
    <xf numFmtId="0" fontId="10" fillId="0" borderId="21" xfId="71" applyBorder="1" applyAlignment="1">
      <alignment horizontal="center" vertical="center"/>
    </xf>
    <xf numFmtId="0" fontId="16" fillId="0" borderId="19" xfId="71" applyFont="1" applyBorder="1" applyAlignment="1">
      <alignment horizontal="center" vertical="center"/>
    </xf>
    <xf numFmtId="0" fontId="16" fillId="0" borderId="20" xfId="71" applyFont="1" applyBorder="1" applyAlignment="1">
      <alignment horizontal="center" vertical="center"/>
    </xf>
    <xf numFmtId="0" fontId="16" fillId="0" borderId="21" xfId="71" applyFont="1" applyBorder="1" applyAlignment="1">
      <alignment horizontal="center" vertical="center"/>
    </xf>
    <xf numFmtId="9" fontId="10" fillId="0" borderId="49" xfId="20" applyFont="1" applyBorder="1" applyAlignment="1">
      <alignment vertical="center"/>
    </xf>
    <xf numFmtId="0" fontId="10" fillId="0" borderId="17" xfId="71" applyBorder="1">
      <alignment vertical="center"/>
    </xf>
    <xf numFmtId="0" fontId="10" fillId="0" borderId="18" xfId="71" applyBorder="1">
      <alignment vertical="center"/>
    </xf>
    <xf numFmtId="0" fontId="10" fillId="0" borderId="19" xfId="71" applyBorder="1">
      <alignment vertical="center"/>
    </xf>
    <xf numFmtId="0" fontId="10" fillId="0" borderId="20" xfId="71" applyBorder="1">
      <alignment vertical="center"/>
    </xf>
    <xf numFmtId="0" fontId="10" fillId="0" borderId="21" xfId="71" applyBorder="1">
      <alignment vertical="center"/>
    </xf>
    <xf numFmtId="0" fontId="17" fillId="0" borderId="0" xfId="0" applyFont="1">
      <alignment vertical="center"/>
    </xf>
    <xf numFmtId="0" fontId="17" fillId="0" borderId="13" xfId="0" applyFont="1" applyBorder="1">
      <alignment vertical="center"/>
    </xf>
    <xf numFmtId="0" fontId="18" fillId="0" borderId="49" xfId="0" applyFont="1" applyBorder="1">
      <alignment vertical="center"/>
    </xf>
    <xf numFmtId="0" fontId="17" fillId="0" borderId="49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4" fillId="13" borderId="50" xfId="0" applyFont="1" applyFill="1" applyBorder="1">
      <alignment vertical="center"/>
    </xf>
    <xf numFmtId="0" fontId="17" fillId="0" borderId="16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18" xfId="0" applyFont="1" applyBorder="1">
      <alignment vertical="center"/>
    </xf>
    <xf numFmtId="0" fontId="17" fillId="0" borderId="51" xfId="0" applyFont="1" applyBorder="1">
      <alignment vertical="center"/>
    </xf>
    <xf numFmtId="0" fontId="14" fillId="14" borderId="50" xfId="0" applyFont="1" applyFill="1" applyBorder="1">
      <alignment vertical="center"/>
    </xf>
    <xf numFmtId="0" fontId="19" fillId="0" borderId="15" xfId="0" applyFont="1" applyBorder="1">
      <alignment vertical="center"/>
    </xf>
    <xf numFmtId="0" fontId="20" fillId="0" borderId="50" xfId="0" applyFont="1" applyBorder="1">
      <alignment vertical="center"/>
    </xf>
    <xf numFmtId="0" fontId="17" fillId="0" borderId="52" xfId="0" applyFont="1" applyBorder="1">
      <alignment vertical="center"/>
    </xf>
    <xf numFmtId="0" fontId="18" fillId="0" borderId="52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19" fillId="0" borderId="14" xfId="0" applyFont="1" applyBorder="1">
      <alignment vertical="center"/>
    </xf>
    <xf numFmtId="0" fontId="17" fillId="0" borderId="46" xfId="0" applyFont="1" applyBorder="1">
      <alignment vertical="center"/>
    </xf>
    <xf numFmtId="56" fontId="0" fillId="0" borderId="0" xfId="0" applyNumberFormat="1">
      <alignment vertical="center"/>
    </xf>
  </cellXfs>
  <cellStyles count="74">
    <cellStyle name="パーセント" xfId="20" builtinId="5"/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2" builtinId="8" hidden="1"/>
    <cellStyle name="桁区切り" xfId="1" builtinId="6"/>
    <cellStyle name="標準" xfId="0" builtinId="0"/>
    <cellStyle name="標準 2" xfId="7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33</xdr:col>
      <xdr:colOff>0</xdr:colOff>
      <xdr:row>81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08000" y="166077"/>
          <a:ext cx="7874000" cy="78153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12700</xdr:colOff>
      <xdr:row>90</xdr:row>
      <xdr:rowOff>152400</xdr:rowOff>
    </xdr:from>
    <xdr:to>
      <xdr:col>7</xdr:col>
      <xdr:colOff>0</xdr:colOff>
      <xdr:row>91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36700" y="7950200"/>
          <a:ext cx="241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12700</xdr:colOff>
      <xdr:row>169</xdr:row>
      <xdr:rowOff>25400</xdr:rowOff>
    </xdr:from>
    <xdr:to>
      <xdr:col>11</xdr:col>
      <xdr:colOff>190500</xdr:colOff>
      <xdr:row>169</xdr:row>
      <xdr:rowOff>25400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06700" y="16827500"/>
          <a:ext cx="17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12700</xdr:colOff>
      <xdr:row>167</xdr:row>
      <xdr:rowOff>50800</xdr:rowOff>
    </xdr:from>
    <xdr:to>
      <xdr:col>11</xdr:col>
      <xdr:colOff>190500</xdr:colOff>
      <xdr:row>167</xdr:row>
      <xdr:rowOff>50800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06700" y="16700500"/>
          <a:ext cx="17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7</xdr:col>
      <xdr:colOff>12700</xdr:colOff>
      <xdr:row>94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524000" y="840740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90</xdr:row>
      <xdr:rowOff>139700</xdr:rowOff>
    </xdr:from>
    <xdr:to>
      <xdr:col>7</xdr:col>
      <xdr:colOff>0</xdr:colOff>
      <xdr:row>94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1778000" y="7937500"/>
          <a:ext cx="0" cy="469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0</xdr:colOff>
      <xdr:row>92</xdr:row>
      <xdr:rowOff>12700</xdr:rowOff>
    </xdr:from>
    <xdr:to>
      <xdr:col>8</xdr:col>
      <xdr:colOff>0</xdr:colOff>
      <xdr:row>92</xdr:row>
      <xdr:rowOff>12700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1778000" y="8115300"/>
          <a:ext cx="25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12700</xdr:colOff>
      <xdr:row>96</xdr:row>
      <xdr:rowOff>12700</xdr:rowOff>
    </xdr:from>
    <xdr:to>
      <xdr:col>13</xdr:col>
      <xdr:colOff>12700</xdr:colOff>
      <xdr:row>96</xdr:row>
      <xdr:rowOff>12700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3060700" y="8724900"/>
          <a:ext cx="25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241300</xdr:colOff>
      <xdr:row>98</xdr:row>
      <xdr:rowOff>139700</xdr:rowOff>
    </xdr:from>
    <xdr:to>
      <xdr:col>13</xdr:col>
      <xdr:colOff>0</xdr:colOff>
      <xdr:row>99</xdr:row>
      <xdr:rowOff>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>
          <a:off x="3035300" y="9156700"/>
          <a:ext cx="2667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0</xdr:colOff>
      <xdr:row>96</xdr:row>
      <xdr:rowOff>12700</xdr:rowOff>
    </xdr:from>
    <xdr:to>
      <xdr:col>13</xdr:col>
      <xdr:colOff>0</xdr:colOff>
      <xdr:row>99</xdr:row>
      <xdr:rowOff>0</xdr:rowOff>
    </xdr:to>
    <xdr:sp macro="" textlink="">
      <xdr:nvSpPr>
        <xdr:cNvPr id="11" name="Line 11"/>
        <xdr:cNvSpPr>
          <a:spLocks noChangeShapeType="1"/>
        </xdr:cNvSpPr>
      </xdr:nvSpPr>
      <xdr:spPr bwMode="auto">
        <a:xfrm>
          <a:off x="3302000" y="8724900"/>
          <a:ext cx="0" cy="444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0</xdr:colOff>
      <xdr:row>97</xdr:row>
      <xdr:rowOff>38100</xdr:rowOff>
    </xdr:from>
    <xdr:to>
      <xdr:col>14</xdr:col>
      <xdr:colOff>0</xdr:colOff>
      <xdr:row>97</xdr:row>
      <xdr:rowOff>38100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3302000" y="8902700"/>
          <a:ext cx="25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0</xdr:colOff>
      <xdr:row>92</xdr:row>
      <xdr:rowOff>12700</xdr:rowOff>
    </xdr:from>
    <xdr:to>
      <xdr:col>18</xdr:col>
      <xdr:colOff>101600</xdr:colOff>
      <xdr:row>92</xdr:row>
      <xdr:rowOff>12700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3048000" y="8115300"/>
          <a:ext cx="1625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101600</xdr:colOff>
      <xdr:row>92</xdr:row>
      <xdr:rowOff>25400</xdr:rowOff>
    </xdr:from>
    <xdr:to>
      <xdr:col>18</xdr:col>
      <xdr:colOff>101600</xdr:colOff>
      <xdr:row>97</xdr:row>
      <xdr:rowOff>0</xdr:rowOff>
    </xdr:to>
    <xdr:sp macro="" textlink="">
      <xdr:nvSpPr>
        <xdr:cNvPr id="14" name="Line 15"/>
        <xdr:cNvSpPr>
          <a:spLocks noChangeShapeType="1"/>
        </xdr:cNvSpPr>
      </xdr:nvSpPr>
      <xdr:spPr bwMode="auto">
        <a:xfrm>
          <a:off x="4673600" y="8128000"/>
          <a:ext cx="0" cy="736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0</xdr:colOff>
      <xdr:row>97</xdr:row>
      <xdr:rowOff>0</xdr:rowOff>
    </xdr:from>
    <xdr:to>
      <xdr:col>18</xdr:col>
      <xdr:colOff>101600</xdr:colOff>
      <xdr:row>97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>
          <a:off x="4572000" y="8864600"/>
          <a:ext cx="10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101600</xdr:colOff>
      <xdr:row>94</xdr:row>
      <xdr:rowOff>0</xdr:rowOff>
    </xdr:from>
    <xdr:to>
      <xdr:col>18</xdr:col>
      <xdr:colOff>203200</xdr:colOff>
      <xdr:row>94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4673600" y="8407400"/>
          <a:ext cx="10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190500</xdr:colOff>
      <xdr:row>94</xdr:row>
      <xdr:rowOff>0</xdr:rowOff>
    </xdr:from>
    <xdr:to>
      <xdr:col>23</xdr:col>
      <xdr:colOff>190500</xdr:colOff>
      <xdr:row>94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5778500" y="8407400"/>
          <a:ext cx="254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23</xdr:col>
      <xdr:colOff>88900</xdr:colOff>
      <xdr:row>91</xdr:row>
      <xdr:rowOff>12700</xdr:rowOff>
    </xdr:from>
    <xdr:to>
      <xdr:col>24</xdr:col>
      <xdr:colOff>0</xdr:colOff>
      <xdr:row>91</xdr:row>
      <xdr:rowOff>12700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>
          <a:off x="5930900" y="7962900"/>
          <a:ext cx="165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23</xdr:col>
      <xdr:colOff>76200</xdr:colOff>
      <xdr:row>97</xdr:row>
      <xdr:rowOff>0</xdr:rowOff>
    </xdr:from>
    <xdr:to>
      <xdr:col>23</xdr:col>
      <xdr:colOff>190500</xdr:colOff>
      <xdr:row>97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>
          <a:off x="5918200" y="8864600"/>
          <a:ext cx="114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23</xdr:col>
      <xdr:colOff>101600</xdr:colOff>
      <xdr:row>91</xdr:row>
      <xdr:rowOff>25400</xdr:rowOff>
    </xdr:from>
    <xdr:to>
      <xdr:col>23</xdr:col>
      <xdr:colOff>101600</xdr:colOff>
      <xdr:row>97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5943600" y="7975600"/>
          <a:ext cx="0" cy="889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12700</xdr:colOff>
      <xdr:row>95</xdr:row>
      <xdr:rowOff>0</xdr:rowOff>
    </xdr:from>
    <xdr:to>
      <xdr:col>4</xdr:col>
      <xdr:colOff>12700</xdr:colOff>
      <xdr:row>100</xdr:row>
      <xdr:rowOff>76200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>
          <a:off x="1028700" y="855980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12700</xdr:colOff>
      <xdr:row>100</xdr:row>
      <xdr:rowOff>63500</xdr:rowOff>
    </xdr:from>
    <xdr:to>
      <xdr:col>13</xdr:col>
      <xdr:colOff>101600</xdr:colOff>
      <xdr:row>100</xdr:row>
      <xdr:rowOff>63500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>
          <a:off x="1028700" y="9385300"/>
          <a:ext cx="237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26</xdr:col>
      <xdr:colOff>12700</xdr:colOff>
      <xdr:row>97</xdr:row>
      <xdr:rowOff>139700</xdr:rowOff>
    </xdr:from>
    <xdr:to>
      <xdr:col>26</xdr:col>
      <xdr:colOff>12700</xdr:colOff>
      <xdr:row>100</xdr:row>
      <xdr:rowOff>101600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H="1">
          <a:off x="6616700" y="90043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38100</xdr:colOff>
      <xdr:row>100</xdr:row>
      <xdr:rowOff>76200</xdr:rowOff>
    </xdr:from>
    <xdr:to>
      <xdr:col>26</xdr:col>
      <xdr:colOff>12700</xdr:colOff>
      <xdr:row>100</xdr:row>
      <xdr:rowOff>76200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H="1">
          <a:off x="6134100" y="9398000"/>
          <a:ext cx="48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241300</xdr:colOff>
      <xdr:row>0</xdr:row>
      <xdr:rowOff>63500</xdr:rowOff>
    </xdr:from>
    <xdr:to>
      <xdr:col>0</xdr:col>
      <xdr:colOff>241300</xdr:colOff>
      <xdr:row>80</xdr:row>
      <xdr:rowOff>63500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 flipH="1" flipV="1">
          <a:off x="241300" y="63500"/>
          <a:ext cx="0" cy="6096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K48"/>
  <sheetViews>
    <sheetView tabSelected="1" workbookViewId="0">
      <selection activeCell="A22" sqref="A22"/>
    </sheetView>
  </sheetViews>
  <sheetFormatPr baseColWidth="12" defaultColWidth="8.83203125" defaultRowHeight="17" x14ac:dyDescent="0"/>
  <cols>
    <col min="1" max="1" width="5" customWidth="1"/>
    <col min="2" max="2" width="5.6640625" style="78" customWidth="1"/>
    <col min="3" max="3" width="22.6640625" customWidth="1"/>
    <col min="4" max="4" width="12" customWidth="1"/>
    <col min="5" max="5" width="8.1640625" customWidth="1"/>
    <col min="6" max="6" width="16.5" customWidth="1"/>
    <col min="7" max="7" width="16" customWidth="1"/>
    <col min="8" max="8" width="6" customWidth="1"/>
    <col min="10" max="10" width="12.83203125" customWidth="1"/>
  </cols>
  <sheetData>
    <row r="1" spans="1:10" ht="24" customHeight="1">
      <c r="B1" s="140" t="s">
        <v>39</v>
      </c>
      <c r="C1" s="140"/>
      <c r="D1" s="140"/>
      <c r="E1" s="140"/>
      <c r="F1" s="140"/>
      <c r="G1" s="140"/>
    </row>
    <row r="2" spans="1:10" s="1" customFormat="1" ht="24" customHeight="1">
      <c r="B2" s="141" t="s">
        <v>25</v>
      </c>
      <c r="C2" s="140"/>
      <c r="D2" s="140"/>
      <c r="E2" s="140"/>
      <c r="F2" s="140"/>
      <c r="G2" s="140"/>
    </row>
    <row r="3" spans="1:10" s="1" customFormat="1" ht="21" customHeight="1">
      <c r="B3" s="142" t="s">
        <v>24</v>
      </c>
      <c r="C3" s="143"/>
      <c r="D3" s="143"/>
      <c r="E3" s="143"/>
      <c r="F3" s="143"/>
      <c r="G3" s="143"/>
    </row>
    <row r="4" spans="1:10" ht="29.25" customHeight="1">
      <c r="B4" s="27"/>
      <c r="C4" s="6" t="s">
        <v>6</v>
      </c>
      <c r="D4" s="7" t="s">
        <v>4</v>
      </c>
      <c r="E4" s="26" t="s">
        <v>27</v>
      </c>
      <c r="F4" s="27" t="s">
        <v>26</v>
      </c>
      <c r="G4" s="9" t="s">
        <v>8</v>
      </c>
    </row>
    <row r="5" spans="1:10">
      <c r="B5" s="27">
        <v>1</v>
      </c>
      <c r="C5" s="2" t="s">
        <v>3</v>
      </c>
      <c r="D5" s="5">
        <v>3000</v>
      </c>
      <c r="E5" s="8">
        <v>0.9</v>
      </c>
      <c r="F5" s="10">
        <f>D5*0.9</f>
        <v>2700</v>
      </c>
      <c r="G5" s="10">
        <f>F5*12</f>
        <v>32400</v>
      </c>
    </row>
    <row r="6" spans="1:10">
      <c r="B6" s="27">
        <v>2</v>
      </c>
      <c r="C6" s="2" t="s">
        <v>0</v>
      </c>
      <c r="D6" s="5">
        <v>8000</v>
      </c>
      <c r="E6" s="8">
        <v>1</v>
      </c>
      <c r="F6" s="10">
        <f>D6*1</f>
        <v>8000</v>
      </c>
      <c r="G6" s="10">
        <f>F6*12</f>
        <v>96000</v>
      </c>
    </row>
    <row r="7" spans="1:10">
      <c r="B7" s="27">
        <v>3</v>
      </c>
      <c r="C7" s="2" t="s">
        <v>1</v>
      </c>
      <c r="D7" s="5">
        <v>10000</v>
      </c>
      <c r="E7" s="8">
        <v>0.8</v>
      </c>
      <c r="F7" s="10">
        <f>D7*0.8</f>
        <v>8000</v>
      </c>
      <c r="G7" s="10">
        <f>F7*12</f>
        <v>96000</v>
      </c>
    </row>
    <row r="8" spans="1:10">
      <c r="B8" s="27">
        <v>4</v>
      </c>
      <c r="C8" s="2" t="s">
        <v>2</v>
      </c>
      <c r="D8" s="5">
        <v>3000</v>
      </c>
      <c r="E8" s="8">
        <v>0.6</v>
      </c>
      <c r="F8" s="10">
        <f>D8*0.6</f>
        <v>1800</v>
      </c>
      <c r="G8" s="10">
        <f>F8*12</f>
        <v>21600</v>
      </c>
    </row>
    <row r="9" spans="1:10" ht="18" thickBot="1">
      <c r="B9" s="81">
        <v>5</v>
      </c>
      <c r="C9" s="11" t="s">
        <v>5</v>
      </c>
      <c r="D9" s="12">
        <v>1575</v>
      </c>
      <c r="E9" s="13">
        <v>0.6</v>
      </c>
      <c r="F9" s="14">
        <f>D9*0.6</f>
        <v>945</v>
      </c>
      <c r="G9" s="14">
        <f>F9*12</f>
        <v>11340</v>
      </c>
    </row>
    <row r="10" spans="1:10" ht="18.75" customHeight="1" thickBot="1">
      <c r="B10" s="57"/>
      <c r="C10" s="22" t="s">
        <v>7</v>
      </c>
      <c r="D10" s="23">
        <f>SUM(D5:D9)</f>
        <v>25575</v>
      </c>
      <c r="E10" s="22"/>
      <c r="F10" s="24">
        <f>SUM(F5:F9)</f>
        <v>21445</v>
      </c>
      <c r="G10" s="25">
        <f>SUM(G5:G9)</f>
        <v>257340</v>
      </c>
    </row>
    <row r="11" spans="1:10" s="1" customFormat="1" ht="18" customHeight="1">
      <c r="A11" s="18"/>
      <c r="B11" s="82"/>
      <c r="C11" s="19"/>
      <c r="D11" s="20"/>
      <c r="E11" s="18"/>
      <c r="F11" s="21"/>
      <c r="G11" s="21"/>
      <c r="H11" s="18"/>
    </row>
    <row r="12" spans="1:10" s="1" customFormat="1" ht="33.75" customHeight="1">
      <c r="B12" s="155" t="s">
        <v>32</v>
      </c>
      <c r="C12" s="156"/>
      <c r="D12" s="156"/>
      <c r="E12" s="156"/>
      <c r="F12" s="156"/>
      <c r="G12" s="156"/>
    </row>
    <row r="13" spans="1:10">
      <c r="C13" s="161"/>
      <c r="D13" s="140"/>
      <c r="E13" s="140"/>
    </row>
    <row r="14" spans="1:10" ht="36" customHeight="1">
      <c r="B14" s="27"/>
      <c r="C14" s="26" t="s">
        <v>33</v>
      </c>
      <c r="D14" s="27" t="s">
        <v>31</v>
      </c>
      <c r="E14" s="148" t="s">
        <v>13</v>
      </c>
      <c r="F14" s="149"/>
      <c r="G14" s="27" t="s">
        <v>12</v>
      </c>
      <c r="J14" s="1" t="s">
        <v>87</v>
      </c>
    </row>
    <row r="15" spans="1:10" s="1" customFormat="1" ht="24.75" customHeight="1">
      <c r="B15" s="27">
        <v>1</v>
      </c>
      <c r="C15" s="34" t="s">
        <v>1</v>
      </c>
      <c r="D15" s="5">
        <v>11095</v>
      </c>
      <c r="E15" s="8">
        <v>0.8</v>
      </c>
      <c r="F15" s="44">
        <f>G15/12</f>
        <v>8875.9166666666661</v>
      </c>
      <c r="G15" s="16">
        <v>106511</v>
      </c>
      <c r="I15" s="152" t="s">
        <v>41</v>
      </c>
      <c r="J15" s="1">
        <v>9000</v>
      </c>
    </row>
    <row r="16" spans="1:10" s="1" customFormat="1" ht="24.75" customHeight="1">
      <c r="B16" s="27">
        <v>2</v>
      </c>
      <c r="C16" s="34" t="s">
        <v>2</v>
      </c>
      <c r="D16" s="5">
        <v>2733</v>
      </c>
      <c r="E16" s="8">
        <v>0.6</v>
      </c>
      <c r="F16" s="44">
        <f>G16/12</f>
        <v>1640</v>
      </c>
      <c r="G16" s="16">
        <v>19680</v>
      </c>
      <c r="I16" s="152"/>
      <c r="J16" s="1">
        <v>2000</v>
      </c>
    </row>
    <row r="17" spans="2:10" s="1" customFormat="1" ht="24.75" customHeight="1">
      <c r="B17" s="81">
        <v>3</v>
      </c>
      <c r="C17" s="35" t="s">
        <v>5</v>
      </c>
      <c r="D17" s="12">
        <v>1575</v>
      </c>
      <c r="E17" s="13">
        <v>0.6</v>
      </c>
      <c r="F17" s="45">
        <f>G17/12</f>
        <v>945</v>
      </c>
      <c r="G17" s="17">
        <v>11340</v>
      </c>
      <c r="I17" s="152"/>
      <c r="J17" s="1">
        <v>1000</v>
      </c>
    </row>
    <row r="18" spans="2:10" ht="42" customHeight="1">
      <c r="B18" s="27">
        <v>4</v>
      </c>
      <c r="C18" s="36" t="s">
        <v>17</v>
      </c>
      <c r="D18" s="10">
        <v>17774</v>
      </c>
      <c r="E18" s="146" t="s">
        <v>30</v>
      </c>
      <c r="F18" s="147"/>
      <c r="G18" s="10">
        <v>231080</v>
      </c>
      <c r="I18" s="162" t="s">
        <v>40</v>
      </c>
      <c r="J18">
        <v>17774</v>
      </c>
    </row>
    <row r="19" spans="2:10" s="1" customFormat="1" ht="42" customHeight="1">
      <c r="B19" s="27">
        <v>5</v>
      </c>
      <c r="C19" s="36" t="s">
        <v>44</v>
      </c>
      <c r="D19" s="10"/>
      <c r="E19" s="32"/>
      <c r="F19" s="33"/>
      <c r="G19" s="10">
        <f>J19*12</f>
        <v>126000</v>
      </c>
      <c r="I19" s="162"/>
      <c r="J19" s="1">
        <v>10500</v>
      </c>
    </row>
    <row r="20" spans="2:10" s="1" customFormat="1" ht="42" customHeight="1">
      <c r="B20" s="81">
        <v>6</v>
      </c>
      <c r="C20" s="47" t="s">
        <v>45</v>
      </c>
      <c r="D20" s="10"/>
      <c r="E20" s="32"/>
      <c r="F20" s="33"/>
      <c r="G20" s="10">
        <v>37800</v>
      </c>
      <c r="I20" s="48" t="s">
        <v>46</v>
      </c>
      <c r="J20" s="1">
        <v>3150</v>
      </c>
    </row>
    <row r="21" spans="2:10" s="1" customFormat="1" ht="24.75" customHeight="1">
      <c r="B21" s="27">
        <v>7</v>
      </c>
      <c r="C21" s="37" t="s">
        <v>3</v>
      </c>
      <c r="D21" s="5">
        <v>2250</v>
      </c>
      <c r="E21" s="8">
        <v>0.9</v>
      </c>
      <c r="F21" s="44">
        <f>G21/12</f>
        <v>2025.6666666666667</v>
      </c>
      <c r="G21" s="16">
        <v>24308</v>
      </c>
      <c r="I21" s="154" t="s">
        <v>42</v>
      </c>
      <c r="J21" s="1">
        <v>3000</v>
      </c>
    </row>
    <row r="22" spans="2:10" s="1" customFormat="1" ht="24.75" customHeight="1">
      <c r="B22" s="27">
        <v>8</v>
      </c>
      <c r="C22" s="37" t="s">
        <v>0</v>
      </c>
      <c r="D22" s="5">
        <v>8208</v>
      </c>
      <c r="E22" s="8">
        <v>1</v>
      </c>
      <c r="F22" s="44">
        <f>G22/12</f>
        <v>8208.5</v>
      </c>
      <c r="G22" s="16">
        <v>98502</v>
      </c>
      <c r="I22" s="154"/>
      <c r="J22" s="1">
        <v>9000</v>
      </c>
    </row>
    <row r="23" spans="2:10" ht="18" customHeight="1">
      <c r="B23" s="81">
        <v>9</v>
      </c>
      <c r="C23" s="38" t="s">
        <v>9</v>
      </c>
      <c r="D23" s="10">
        <v>4021</v>
      </c>
      <c r="E23" s="150" t="s">
        <v>16</v>
      </c>
      <c r="F23" s="151"/>
      <c r="G23" s="10">
        <f>D23*12</f>
        <v>48252</v>
      </c>
      <c r="I23" s="154"/>
      <c r="J23">
        <v>4021</v>
      </c>
    </row>
    <row r="24" spans="2:10" ht="18" customHeight="1">
      <c r="B24" s="27">
        <v>10</v>
      </c>
      <c r="C24" s="38" t="s">
        <v>10</v>
      </c>
      <c r="D24" s="10">
        <v>609</v>
      </c>
      <c r="E24" s="28" t="s">
        <v>16</v>
      </c>
      <c r="F24" s="29"/>
      <c r="G24" s="10">
        <f>D24*12</f>
        <v>7308</v>
      </c>
      <c r="I24" s="154"/>
      <c r="J24">
        <v>609</v>
      </c>
    </row>
    <row r="25" spans="2:10" ht="18" customHeight="1">
      <c r="B25" s="27">
        <v>11</v>
      </c>
      <c r="C25" s="39" t="s">
        <v>11</v>
      </c>
      <c r="D25" s="10">
        <v>262</v>
      </c>
      <c r="E25" s="28" t="s">
        <v>16</v>
      </c>
      <c r="F25" s="29"/>
      <c r="G25" s="10">
        <f>D25*12</f>
        <v>3144</v>
      </c>
      <c r="I25" s="154"/>
      <c r="J25">
        <v>262</v>
      </c>
    </row>
    <row r="26" spans="2:10" ht="36" customHeight="1">
      <c r="B26" s="81">
        <v>12</v>
      </c>
      <c r="C26" s="39" t="s">
        <v>14</v>
      </c>
      <c r="D26" s="10">
        <v>3150</v>
      </c>
      <c r="E26" s="146" t="s">
        <v>28</v>
      </c>
      <c r="F26" s="147"/>
      <c r="G26" s="10">
        <v>3150</v>
      </c>
      <c r="I26" s="154"/>
      <c r="J26">
        <v>3150</v>
      </c>
    </row>
    <row r="27" spans="2:10" ht="36" customHeight="1">
      <c r="B27" s="27">
        <v>13</v>
      </c>
      <c r="C27" s="40" t="s">
        <v>15</v>
      </c>
      <c r="D27" s="30">
        <v>22680</v>
      </c>
      <c r="E27" s="144" t="s">
        <v>29</v>
      </c>
      <c r="F27" s="145"/>
      <c r="G27" s="14">
        <v>22680</v>
      </c>
      <c r="I27" s="154"/>
      <c r="J27">
        <v>1890</v>
      </c>
    </row>
    <row r="28" spans="2:10" s="1" customFormat="1" ht="18" customHeight="1">
      <c r="B28" s="27">
        <v>14</v>
      </c>
      <c r="C28" s="86" t="s">
        <v>84</v>
      </c>
      <c r="D28" s="83"/>
      <c r="E28" s="84"/>
      <c r="F28" s="85"/>
      <c r="G28" s="14"/>
      <c r="I28" s="163" t="s">
        <v>84</v>
      </c>
    </row>
    <row r="29" spans="2:10" s="1" customFormat="1" ht="18" customHeight="1">
      <c r="B29" s="81">
        <v>15</v>
      </c>
      <c r="C29" s="87" t="s">
        <v>85</v>
      </c>
      <c r="D29" s="28"/>
      <c r="E29" s="31"/>
      <c r="F29" s="29"/>
      <c r="G29" s="10"/>
      <c r="I29" s="163"/>
    </row>
    <row r="30" spans="2:10" ht="18" customHeight="1">
      <c r="B30" s="27">
        <v>16</v>
      </c>
      <c r="C30" s="41" t="s">
        <v>23</v>
      </c>
      <c r="D30" s="150" t="s">
        <v>34</v>
      </c>
      <c r="E30" s="160"/>
      <c r="F30" s="151"/>
      <c r="G30" s="10">
        <v>50342</v>
      </c>
      <c r="I30" s="153" t="s">
        <v>43</v>
      </c>
    </row>
    <row r="31" spans="2:10" ht="18" customHeight="1">
      <c r="B31" s="27">
        <v>17</v>
      </c>
      <c r="C31" s="42" t="s">
        <v>18</v>
      </c>
      <c r="D31" s="28" t="s">
        <v>36</v>
      </c>
      <c r="E31" s="31"/>
      <c r="F31" s="29"/>
      <c r="G31" s="10">
        <v>18409</v>
      </c>
      <c r="I31" s="153"/>
    </row>
    <row r="32" spans="2:10" ht="18" customHeight="1">
      <c r="B32" s="81">
        <v>18</v>
      </c>
      <c r="C32" s="42" t="s">
        <v>19</v>
      </c>
      <c r="D32" s="28" t="s">
        <v>36</v>
      </c>
      <c r="E32" s="31"/>
      <c r="F32" s="29"/>
      <c r="G32" s="10">
        <v>13150</v>
      </c>
      <c r="I32" s="153"/>
      <c r="J32">
        <v>15000</v>
      </c>
    </row>
    <row r="33" spans="2:11" ht="18" customHeight="1">
      <c r="B33" s="27">
        <v>19</v>
      </c>
      <c r="C33" s="42" t="s">
        <v>20</v>
      </c>
      <c r="D33" s="28" t="s">
        <v>35</v>
      </c>
      <c r="E33" s="31"/>
      <c r="F33" s="29"/>
      <c r="G33" s="10">
        <v>12000</v>
      </c>
      <c r="I33" s="153"/>
    </row>
    <row r="34" spans="2:11" ht="18" customHeight="1">
      <c r="B34" s="27">
        <v>20</v>
      </c>
      <c r="C34" s="42" t="s">
        <v>21</v>
      </c>
      <c r="D34" s="28" t="s">
        <v>37</v>
      </c>
      <c r="E34" s="31"/>
      <c r="F34" s="29"/>
      <c r="G34" s="10">
        <v>1315</v>
      </c>
      <c r="I34" s="153"/>
    </row>
    <row r="35" spans="2:11" ht="18" customHeight="1">
      <c r="B35" s="81">
        <v>21</v>
      </c>
      <c r="C35" s="43" t="s">
        <v>22</v>
      </c>
      <c r="D35" s="157" t="s">
        <v>38</v>
      </c>
      <c r="E35" s="158"/>
      <c r="F35" s="159"/>
      <c r="G35" s="14">
        <v>45626</v>
      </c>
      <c r="I35" s="153"/>
    </row>
    <row r="36" spans="2:11" s="1" customFormat="1" ht="18" customHeight="1">
      <c r="B36" s="9"/>
      <c r="C36" s="93"/>
      <c r="D36" s="94"/>
      <c r="E36" s="94"/>
      <c r="F36" s="94"/>
      <c r="G36" s="95"/>
      <c r="I36" s="98"/>
    </row>
    <row r="37" spans="2:11" s="1" customFormat="1" ht="18" customHeight="1">
      <c r="B37" s="9"/>
      <c r="C37" s="93"/>
      <c r="D37" s="94"/>
      <c r="E37" s="94"/>
      <c r="F37" s="94"/>
      <c r="G37" s="95"/>
      <c r="I37" s="98"/>
    </row>
    <row r="38" spans="2:11" ht="22.5" customHeight="1">
      <c r="B38" s="9"/>
      <c r="C38" s="96"/>
      <c r="D38" s="95"/>
      <c r="E38" s="95"/>
      <c r="F38" s="95"/>
      <c r="G38" s="97"/>
    </row>
    <row r="39" spans="2:11" ht="24.75" customHeight="1" thickBot="1">
      <c r="B39" s="88"/>
      <c r="C39" s="89" t="s">
        <v>7</v>
      </c>
      <c r="D39" s="90"/>
      <c r="E39" s="90"/>
      <c r="F39" s="91"/>
      <c r="G39" s="92">
        <f>SUM(G15:G38)</f>
        <v>880597</v>
      </c>
      <c r="I39" s="46" t="s">
        <v>47</v>
      </c>
      <c r="J39" s="99">
        <f>SUM(J15:J38)</f>
        <v>80356</v>
      </c>
      <c r="K39" t="s">
        <v>86</v>
      </c>
    </row>
    <row r="40" spans="2:11">
      <c r="D40" s="15"/>
      <c r="E40" s="15"/>
      <c r="F40" s="15"/>
      <c r="G40" s="15"/>
    </row>
    <row r="41" spans="2:11">
      <c r="D41" s="15"/>
      <c r="E41" s="15"/>
      <c r="F41" s="15"/>
      <c r="G41" s="15"/>
    </row>
    <row r="42" spans="2:11">
      <c r="D42" s="15"/>
      <c r="E42" s="15"/>
      <c r="F42" s="15"/>
      <c r="G42" s="15"/>
    </row>
    <row r="43" spans="2:11">
      <c r="D43" s="15"/>
      <c r="E43" s="15"/>
      <c r="F43" s="15"/>
      <c r="G43" s="15"/>
    </row>
    <row r="44" spans="2:11">
      <c r="D44" s="15"/>
      <c r="E44" s="15"/>
      <c r="F44" s="15"/>
      <c r="G44" s="15"/>
    </row>
    <row r="45" spans="2:11">
      <c r="D45" s="15"/>
      <c r="E45" s="15"/>
      <c r="F45" s="15"/>
      <c r="G45" s="15"/>
    </row>
    <row r="46" spans="2:11">
      <c r="D46" s="15"/>
      <c r="E46" s="15"/>
      <c r="F46" s="15"/>
      <c r="G46" s="15"/>
    </row>
    <row r="47" spans="2:11">
      <c r="D47" s="15"/>
      <c r="E47" s="15"/>
      <c r="F47" s="15"/>
      <c r="G47" s="15"/>
    </row>
    <row r="48" spans="2:11">
      <c r="D48" s="15"/>
      <c r="E48" s="15"/>
      <c r="F48" s="15"/>
      <c r="G48" s="15"/>
    </row>
  </sheetData>
  <mergeCells count="17">
    <mergeCell ref="I15:I17"/>
    <mergeCell ref="I30:I35"/>
    <mergeCell ref="I21:I27"/>
    <mergeCell ref="B12:G12"/>
    <mergeCell ref="D35:F35"/>
    <mergeCell ref="D30:F30"/>
    <mergeCell ref="C13:E13"/>
    <mergeCell ref="I18:I19"/>
    <mergeCell ref="I28:I29"/>
    <mergeCell ref="B1:G1"/>
    <mergeCell ref="B2:G2"/>
    <mergeCell ref="B3:G3"/>
    <mergeCell ref="E27:F27"/>
    <mergeCell ref="E18:F18"/>
    <mergeCell ref="E26:F26"/>
    <mergeCell ref="E14:F14"/>
    <mergeCell ref="E23:F23"/>
  </mergeCells>
  <phoneticPr fontId="2"/>
  <pageMargins left="0.82677165354330717" right="0.23622047244094491" top="0.35433070866141736" bottom="0.39370078740157483" header="0.31496062992125984" footer="0.31496062992125984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Q35"/>
  <sheetViews>
    <sheetView topLeftCell="A7" zoomScale="130" zoomScaleNormal="130" zoomScalePageLayoutView="130" workbookViewId="0">
      <pane xSplit="2" ySplit="2" topLeftCell="C14" activePane="bottomRight" state="frozen"/>
      <selection activeCell="A7" sqref="A7"/>
      <selection pane="topRight" activeCell="C7" sqref="C7"/>
      <selection pane="bottomLeft" activeCell="A9" sqref="A9"/>
      <selection pane="bottomRight" activeCell="D21" sqref="D21"/>
    </sheetView>
  </sheetViews>
  <sheetFormatPr baseColWidth="12" defaultColWidth="8.83203125" defaultRowHeight="17" x14ac:dyDescent="0"/>
  <cols>
    <col min="1" max="1" width="11" style="1" customWidth="1"/>
    <col min="2" max="2" width="11.6640625" style="1" bestFit="1" customWidth="1"/>
    <col min="3" max="3" width="2.5" style="1" customWidth="1"/>
    <col min="4" max="15" width="9.6640625" style="1" customWidth="1"/>
    <col min="16" max="16" width="9.83203125" style="1" bestFit="1" customWidth="1"/>
    <col min="17" max="16384" width="8.83203125" style="1"/>
  </cols>
  <sheetData>
    <row r="1" spans="1:16">
      <c r="A1" s="49"/>
      <c r="B1" s="50"/>
      <c r="C1" s="51"/>
      <c r="D1" s="50"/>
    </row>
    <row r="2" spans="1:16" ht="18" thickBot="1">
      <c r="A2" s="164"/>
      <c r="B2" s="165"/>
      <c r="C2" s="165"/>
      <c r="D2" s="165"/>
    </row>
    <row r="3" spans="1:16" ht="20.25" customHeight="1">
      <c r="A3" s="100" t="s">
        <v>48</v>
      </c>
      <c r="B3" s="101"/>
      <c r="C3" s="168">
        <v>2114568</v>
      </c>
      <c r="D3" s="169"/>
      <c r="E3" s="52">
        <v>1</v>
      </c>
    </row>
    <row r="4" spans="1:16" ht="20.25" customHeight="1">
      <c r="A4" s="102" t="s">
        <v>49</v>
      </c>
      <c r="B4" s="103"/>
      <c r="C4" s="170">
        <f>C3-C5</f>
        <v>1769071</v>
      </c>
      <c r="D4" s="140"/>
      <c r="E4" s="53">
        <v>0.83699999999999997</v>
      </c>
    </row>
    <row r="5" spans="1:16" ht="20.25" customHeight="1" thickBot="1">
      <c r="A5" s="104" t="s">
        <v>50</v>
      </c>
      <c r="B5" s="105"/>
      <c r="C5" s="171">
        <v>345497</v>
      </c>
      <c r="D5" s="172"/>
      <c r="E5" s="54">
        <v>0.16300000000000001</v>
      </c>
    </row>
    <row r="6" spans="1:16" ht="31.5" customHeight="1" thickBot="1">
      <c r="D6" s="15"/>
    </row>
    <row r="7" spans="1:16" ht="46" customHeight="1" thickBot="1">
      <c r="A7" s="166" t="s">
        <v>51</v>
      </c>
      <c r="B7" s="167"/>
      <c r="C7" s="56"/>
      <c r="D7" s="56"/>
    </row>
    <row r="8" spans="1:16" ht="18" thickBot="1">
      <c r="A8" s="55"/>
      <c r="B8" s="56" t="s">
        <v>52</v>
      </c>
      <c r="C8" s="56"/>
      <c r="D8" s="57" t="s">
        <v>53</v>
      </c>
      <c r="E8" s="58" t="s">
        <v>54</v>
      </c>
      <c r="F8" s="58" t="s">
        <v>55</v>
      </c>
      <c r="G8" s="58" t="s">
        <v>56</v>
      </c>
      <c r="H8" s="58" t="s">
        <v>57</v>
      </c>
      <c r="I8" s="58" t="s">
        <v>58</v>
      </c>
      <c r="J8" s="58" t="s">
        <v>59</v>
      </c>
      <c r="K8" s="58" t="s">
        <v>60</v>
      </c>
      <c r="L8" s="58" t="s">
        <v>61</v>
      </c>
      <c r="M8" s="58" t="s">
        <v>62</v>
      </c>
      <c r="N8" s="58" t="s">
        <v>63</v>
      </c>
      <c r="O8" s="59" t="s">
        <v>64</v>
      </c>
    </row>
    <row r="9" spans="1:16" ht="11" customHeight="1">
      <c r="A9" s="60"/>
      <c r="B9" s="61" t="s">
        <v>65</v>
      </c>
      <c r="D9" s="62"/>
      <c r="E9" s="63"/>
      <c r="F9" s="63"/>
      <c r="G9" s="63"/>
      <c r="H9" s="63"/>
      <c r="I9" s="63"/>
      <c r="J9" s="63"/>
      <c r="K9" s="63"/>
      <c r="L9" s="64"/>
      <c r="M9" s="64"/>
      <c r="N9" s="64"/>
      <c r="O9" s="65"/>
    </row>
    <row r="10" spans="1:16" ht="20.25" customHeight="1">
      <c r="A10" s="66" t="s">
        <v>66</v>
      </c>
      <c r="B10" s="67">
        <v>2180000</v>
      </c>
      <c r="D10" s="106">
        <v>500000</v>
      </c>
      <c r="E10" s="107">
        <v>350000</v>
      </c>
      <c r="F10" s="107">
        <v>180000</v>
      </c>
      <c r="G10" s="107">
        <v>160000</v>
      </c>
      <c r="H10" s="107">
        <v>150000</v>
      </c>
      <c r="I10" s="107">
        <v>250000</v>
      </c>
      <c r="J10" s="107">
        <v>300000</v>
      </c>
      <c r="K10" s="107">
        <v>400000</v>
      </c>
      <c r="L10" s="107">
        <v>500000</v>
      </c>
      <c r="M10" s="107">
        <v>550000</v>
      </c>
      <c r="N10" s="107">
        <v>600000</v>
      </c>
      <c r="O10" s="107">
        <v>800000</v>
      </c>
      <c r="P10" s="15">
        <f>SUM(D10:O10)</f>
        <v>4740000</v>
      </c>
    </row>
    <row r="11" spans="1:16" ht="20.25" customHeight="1" thickBot="1">
      <c r="A11" s="68" t="s">
        <v>67</v>
      </c>
      <c r="B11" s="69">
        <v>420000</v>
      </c>
      <c r="D11" s="109">
        <v>20000</v>
      </c>
      <c r="E11" s="110">
        <v>59000</v>
      </c>
      <c r="F11" s="110">
        <v>7400</v>
      </c>
      <c r="G11" s="110">
        <v>45200</v>
      </c>
      <c r="H11" s="110">
        <v>61400</v>
      </c>
      <c r="I11" s="110">
        <v>48400</v>
      </c>
      <c r="J11" s="110">
        <v>45700</v>
      </c>
      <c r="K11" s="110">
        <v>10000</v>
      </c>
      <c r="L11" s="110">
        <v>12000</v>
      </c>
      <c r="M11" s="14">
        <v>55600</v>
      </c>
      <c r="N11" s="14">
        <v>21500</v>
      </c>
      <c r="O11" s="111">
        <v>33800</v>
      </c>
      <c r="P11" s="15">
        <f>SUM(D11:O11)</f>
        <v>420000</v>
      </c>
    </row>
    <row r="12" spans="1:16" ht="20.25" customHeight="1" thickBot="1">
      <c r="A12" s="4" t="s">
        <v>68</v>
      </c>
      <c r="B12" s="70">
        <v>2600000</v>
      </c>
      <c r="D12" s="112">
        <f t="shared" ref="D12:O12" si="0">SUM(D10:D11)</f>
        <v>520000</v>
      </c>
      <c r="E12" s="113">
        <f t="shared" si="0"/>
        <v>409000</v>
      </c>
      <c r="F12" s="113">
        <f t="shared" si="0"/>
        <v>187400</v>
      </c>
      <c r="G12" s="113">
        <f t="shared" si="0"/>
        <v>205200</v>
      </c>
      <c r="H12" s="113">
        <f t="shared" si="0"/>
        <v>211400</v>
      </c>
      <c r="I12" s="113">
        <f t="shared" si="0"/>
        <v>298400</v>
      </c>
      <c r="J12" s="113">
        <f t="shared" si="0"/>
        <v>345700</v>
      </c>
      <c r="K12" s="113">
        <f t="shared" si="0"/>
        <v>410000</v>
      </c>
      <c r="L12" s="113">
        <f t="shared" si="0"/>
        <v>512000</v>
      </c>
      <c r="M12" s="114">
        <f t="shared" si="0"/>
        <v>605600</v>
      </c>
      <c r="N12" s="114">
        <f t="shared" si="0"/>
        <v>621500</v>
      </c>
      <c r="O12" s="115">
        <f t="shared" si="0"/>
        <v>833800</v>
      </c>
      <c r="P12" s="15">
        <f>SUM(D12:O12)</f>
        <v>5160000</v>
      </c>
    </row>
    <row r="13" spans="1:16" ht="12" customHeight="1" thickBot="1">
      <c r="A13" s="71"/>
      <c r="B13" s="72"/>
      <c r="C13" s="73"/>
      <c r="D13" s="116"/>
      <c r="E13" s="116"/>
      <c r="F13" s="116"/>
      <c r="G13" s="116"/>
      <c r="H13" s="116"/>
      <c r="I13" s="116"/>
      <c r="J13" s="116"/>
      <c r="K13" s="116"/>
      <c r="L13" s="116"/>
      <c r="M13" s="51"/>
      <c r="N13" s="51"/>
      <c r="O13" s="51"/>
      <c r="P13" s="15"/>
    </row>
    <row r="14" spans="1:16" ht="20.25" customHeight="1" thickBot="1">
      <c r="A14" s="71"/>
      <c r="B14" s="74" t="s">
        <v>69</v>
      </c>
      <c r="C14" s="73"/>
      <c r="D14" s="117"/>
      <c r="E14" s="118"/>
      <c r="F14" s="118"/>
      <c r="G14" s="118"/>
      <c r="H14" s="118"/>
      <c r="I14" s="118"/>
      <c r="J14" s="118"/>
      <c r="K14" s="118"/>
      <c r="L14" s="118"/>
      <c r="M14" s="119"/>
      <c r="N14" s="119"/>
      <c r="O14" s="120"/>
      <c r="P14" s="15"/>
    </row>
    <row r="15" spans="1:16" ht="20.25" customHeight="1">
      <c r="A15" s="60" t="s">
        <v>70</v>
      </c>
      <c r="B15" s="75">
        <f>B10*0.4</f>
        <v>872000</v>
      </c>
      <c r="C15" s="73"/>
      <c r="D15" s="121">
        <f t="shared" ref="D15:O15" si="1">D10*0.4</f>
        <v>200000</v>
      </c>
      <c r="E15" s="107">
        <f t="shared" si="1"/>
        <v>140000</v>
      </c>
      <c r="F15" s="107">
        <f t="shared" si="1"/>
        <v>72000</v>
      </c>
      <c r="G15" s="107">
        <f t="shared" si="1"/>
        <v>64000</v>
      </c>
      <c r="H15" s="107">
        <f t="shared" si="1"/>
        <v>60000</v>
      </c>
      <c r="I15" s="107">
        <f t="shared" si="1"/>
        <v>100000</v>
      </c>
      <c r="J15" s="107">
        <f t="shared" si="1"/>
        <v>120000</v>
      </c>
      <c r="K15" s="107">
        <f t="shared" si="1"/>
        <v>160000</v>
      </c>
      <c r="L15" s="107">
        <f t="shared" si="1"/>
        <v>200000</v>
      </c>
      <c r="M15" s="10">
        <f t="shared" si="1"/>
        <v>220000</v>
      </c>
      <c r="N15" s="10">
        <f t="shared" si="1"/>
        <v>240000</v>
      </c>
      <c r="O15" s="108">
        <f t="shared" si="1"/>
        <v>320000</v>
      </c>
      <c r="P15" s="15">
        <f>SUM(D15:O15)</f>
        <v>1896000</v>
      </c>
    </row>
    <row r="16" spans="1:16" ht="22" customHeight="1" thickBot="1">
      <c r="A16" s="68" t="s">
        <v>71</v>
      </c>
      <c r="B16" s="76">
        <f>B11*0.6</f>
        <v>252000</v>
      </c>
      <c r="C16" s="56"/>
      <c r="D16" s="122">
        <f t="shared" ref="D16:O16" si="2">D11*0.6</f>
        <v>12000</v>
      </c>
      <c r="E16" s="14">
        <f t="shared" si="2"/>
        <v>35400</v>
      </c>
      <c r="F16" s="14">
        <f t="shared" si="2"/>
        <v>4440</v>
      </c>
      <c r="G16" s="14">
        <f t="shared" si="2"/>
        <v>27120</v>
      </c>
      <c r="H16" s="14">
        <f t="shared" si="2"/>
        <v>36840</v>
      </c>
      <c r="I16" s="14">
        <f t="shared" si="2"/>
        <v>29040</v>
      </c>
      <c r="J16" s="14">
        <f t="shared" si="2"/>
        <v>27420</v>
      </c>
      <c r="K16" s="14">
        <f t="shared" si="2"/>
        <v>6000</v>
      </c>
      <c r="L16" s="14">
        <f t="shared" si="2"/>
        <v>7200</v>
      </c>
      <c r="M16" s="14">
        <f t="shared" si="2"/>
        <v>33360</v>
      </c>
      <c r="N16" s="14">
        <f t="shared" si="2"/>
        <v>12900</v>
      </c>
      <c r="O16" s="111">
        <f t="shared" si="2"/>
        <v>20280</v>
      </c>
      <c r="P16" s="15">
        <f>SUM(D16:O16)</f>
        <v>252000</v>
      </c>
    </row>
    <row r="17" spans="1:17" ht="20.25" customHeight="1" thickBot="1">
      <c r="A17" s="4" t="s">
        <v>72</v>
      </c>
      <c r="B17" s="70">
        <f>B15+B16</f>
        <v>1124000</v>
      </c>
      <c r="C17" s="73"/>
      <c r="D17" s="123">
        <f t="shared" ref="D17:O17" si="3">SUM(D15:D16)</f>
        <v>212000</v>
      </c>
      <c r="E17" s="113">
        <f t="shared" si="3"/>
        <v>175400</v>
      </c>
      <c r="F17" s="113">
        <f t="shared" si="3"/>
        <v>76440</v>
      </c>
      <c r="G17" s="113">
        <f t="shared" si="3"/>
        <v>91120</v>
      </c>
      <c r="H17" s="113">
        <f t="shared" si="3"/>
        <v>96840</v>
      </c>
      <c r="I17" s="113">
        <f t="shared" si="3"/>
        <v>129040</v>
      </c>
      <c r="J17" s="113">
        <f t="shared" si="3"/>
        <v>147420</v>
      </c>
      <c r="K17" s="113">
        <f t="shared" si="3"/>
        <v>166000</v>
      </c>
      <c r="L17" s="113">
        <f t="shared" si="3"/>
        <v>207200</v>
      </c>
      <c r="M17" s="114">
        <f t="shared" si="3"/>
        <v>253360</v>
      </c>
      <c r="N17" s="114">
        <f t="shared" si="3"/>
        <v>252900</v>
      </c>
      <c r="O17" s="115">
        <f t="shared" si="3"/>
        <v>340280</v>
      </c>
      <c r="P17" s="15">
        <f>SUM(D17:O17)</f>
        <v>2148000</v>
      </c>
    </row>
    <row r="18" spans="1:17" ht="12" customHeight="1" thickBot="1">
      <c r="A18" s="55"/>
      <c r="B18" s="56"/>
      <c r="C18" s="56"/>
      <c r="D18" s="12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5"/>
    </row>
    <row r="19" spans="1:17" ht="18" thickBot="1">
      <c r="A19" s="55"/>
      <c r="B19" s="77" t="s">
        <v>73</v>
      </c>
      <c r="C19" s="56"/>
      <c r="D19" s="125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15"/>
    </row>
    <row r="20" spans="1:17" ht="21.75" customHeight="1">
      <c r="A20" s="60" t="s">
        <v>70</v>
      </c>
      <c r="B20" s="75">
        <f>B10-B15</f>
        <v>1308000</v>
      </c>
      <c r="D20" s="106">
        <f t="shared" ref="D20:O20" si="4">D10-D15</f>
        <v>300000</v>
      </c>
      <c r="E20" s="10">
        <f t="shared" si="4"/>
        <v>210000</v>
      </c>
      <c r="F20" s="10">
        <f t="shared" si="4"/>
        <v>108000</v>
      </c>
      <c r="G20" s="10">
        <f t="shared" si="4"/>
        <v>96000</v>
      </c>
      <c r="H20" s="10">
        <f t="shared" si="4"/>
        <v>90000</v>
      </c>
      <c r="I20" s="10">
        <f t="shared" si="4"/>
        <v>150000</v>
      </c>
      <c r="J20" s="10">
        <f t="shared" si="4"/>
        <v>180000</v>
      </c>
      <c r="K20" s="10">
        <f t="shared" si="4"/>
        <v>240000</v>
      </c>
      <c r="L20" s="10">
        <f t="shared" si="4"/>
        <v>300000</v>
      </c>
      <c r="M20" s="10">
        <f t="shared" si="4"/>
        <v>330000</v>
      </c>
      <c r="N20" s="10">
        <f t="shared" si="4"/>
        <v>360000</v>
      </c>
      <c r="O20" s="108">
        <f t="shared" si="4"/>
        <v>480000</v>
      </c>
      <c r="P20" s="15"/>
    </row>
    <row r="21" spans="1:17" ht="21.75" customHeight="1" thickBot="1">
      <c r="A21" s="68" t="s">
        <v>71</v>
      </c>
      <c r="B21" s="76">
        <f>B11-B16</f>
        <v>168000</v>
      </c>
      <c r="D21" s="122">
        <f t="shared" ref="D21:O21" si="5">D11-D16</f>
        <v>8000</v>
      </c>
      <c r="E21" s="134">
        <f t="shared" si="5"/>
        <v>23600</v>
      </c>
      <c r="F21" s="134">
        <f t="shared" si="5"/>
        <v>2960</v>
      </c>
      <c r="G21" s="134">
        <f t="shared" si="5"/>
        <v>18080</v>
      </c>
      <c r="H21" s="134">
        <f t="shared" si="5"/>
        <v>24560</v>
      </c>
      <c r="I21" s="134">
        <f t="shared" si="5"/>
        <v>19360</v>
      </c>
      <c r="J21" s="134">
        <f t="shared" si="5"/>
        <v>18280</v>
      </c>
      <c r="K21" s="134">
        <f t="shared" si="5"/>
        <v>4000</v>
      </c>
      <c r="L21" s="134">
        <f t="shared" si="5"/>
        <v>4800</v>
      </c>
      <c r="M21" s="134">
        <f t="shared" si="5"/>
        <v>22240</v>
      </c>
      <c r="N21" s="134">
        <f t="shared" si="5"/>
        <v>8600</v>
      </c>
      <c r="O21" s="135">
        <f t="shared" si="5"/>
        <v>13520</v>
      </c>
      <c r="P21" s="15"/>
      <c r="Q21" s="15"/>
    </row>
    <row r="22" spans="1:17" ht="22" customHeight="1" thickBot="1">
      <c r="A22" s="4" t="s">
        <v>74</v>
      </c>
      <c r="B22" s="70">
        <f>B20+B21</f>
        <v>1476000</v>
      </c>
      <c r="C22" s="56"/>
      <c r="D22" s="126">
        <f t="shared" ref="D22:O22" si="6">SUM(D20:D21)</f>
        <v>308000</v>
      </c>
      <c r="E22" s="136">
        <f t="shared" si="6"/>
        <v>233600</v>
      </c>
      <c r="F22" s="136">
        <f t="shared" si="6"/>
        <v>110960</v>
      </c>
      <c r="G22" s="136">
        <f t="shared" si="6"/>
        <v>114080</v>
      </c>
      <c r="H22" s="136">
        <f t="shared" si="6"/>
        <v>114560</v>
      </c>
      <c r="I22" s="136">
        <f t="shared" si="6"/>
        <v>169360</v>
      </c>
      <c r="J22" s="136">
        <f t="shared" si="6"/>
        <v>198280</v>
      </c>
      <c r="K22" s="136">
        <f t="shared" si="6"/>
        <v>244000</v>
      </c>
      <c r="L22" s="136">
        <f t="shared" si="6"/>
        <v>304800</v>
      </c>
      <c r="M22" s="136">
        <f t="shared" si="6"/>
        <v>352240</v>
      </c>
      <c r="N22" s="136">
        <f t="shared" si="6"/>
        <v>368600</v>
      </c>
      <c r="O22" s="137">
        <f t="shared" si="6"/>
        <v>493520</v>
      </c>
      <c r="P22" s="15">
        <f>SUM(D22:O22)</f>
        <v>3012000</v>
      </c>
      <c r="Q22" s="15"/>
    </row>
    <row r="23" spans="1:17" ht="10" customHeight="1" thickBot="1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5"/>
      <c r="Q23" s="15"/>
    </row>
    <row r="24" spans="1:17" ht="21.75" customHeight="1" thickBot="1">
      <c r="A24" s="3" t="s">
        <v>75</v>
      </c>
      <c r="B24" s="80">
        <v>880597</v>
      </c>
      <c r="D24" s="126">
        <v>150000</v>
      </c>
      <c r="E24" s="139">
        <v>150000</v>
      </c>
      <c r="F24" s="139">
        <v>150000</v>
      </c>
      <c r="G24" s="139">
        <v>130000</v>
      </c>
      <c r="H24" s="139">
        <v>130000</v>
      </c>
      <c r="I24" s="139">
        <v>200000</v>
      </c>
      <c r="J24" s="139">
        <v>200000</v>
      </c>
      <c r="K24" s="139">
        <v>200000</v>
      </c>
      <c r="L24" s="139">
        <v>200000</v>
      </c>
      <c r="M24" s="139">
        <v>200000</v>
      </c>
      <c r="N24" s="139">
        <v>200000</v>
      </c>
      <c r="O24" s="137">
        <v>300000</v>
      </c>
      <c r="P24" s="15">
        <f>SUM(D24:O24)</f>
        <v>2210000</v>
      </c>
      <c r="Q24" s="15"/>
    </row>
    <row r="25" spans="1:17" ht="10" customHeight="1" thickBot="1">
      <c r="B25" s="79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5"/>
      <c r="Q25" s="15"/>
    </row>
    <row r="26" spans="1:17" ht="21.75" customHeight="1" thickBot="1">
      <c r="A26" s="3" t="s">
        <v>76</v>
      </c>
      <c r="B26" s="70">
        <f>B22-B24</f>
        <v>595403</v>
      </c>
      <c r="D26" s="126">
        <f t="shared" ref="D26:O26" si="7">D22-D24</f>
        <v>158000</v>
      </c>
      <c r="E26" s="136">
        <f t="shared" si="7"/>
        <v>83600</v>
      </c>
      <c r="F26" s="136">
        <f t="shared" si="7"/>
        <v>-39040</v>
      </c>
      <c r="G26" s="136">
        <f t="shared" si="7"/>
        <v>-15920</v>
      </c>
      <c r="H26" s="136">
        <f t="shared" si="7"/>
        <v>-15440</v>
      </c>
      <c r="I26" s="136">
        <f t="shared" si="7"/>
        <v>-30640</v>
      </c>
      <c r="J26" s="136">
        <f t="shared" si="7"/>
        <v>-1720</v>
      </c>
      <c r="K26" s="136">
        <f t="shared" si="7"/>
        <v>44000</v>
      </c>
      <c r="L26" s="136">
        <f t="shared" si="7"/>
        <v>104800</v>
      </c>
      <c r="M26" s="136">
        <f t="shared" si="7"/>
        <v>152240</v>
      </c>
      <c r="N26" s="136">
        <f t="shared" si="7"/>
        <v>168600</v>
      </c>
      <c r="O26" s="137">
        <f t="shared" si="7"/>
        <v>193520</v>
      </c>
      <c r="P26" s="15">
        <f>SUM(D26:O26)</f>
        <v>802000</v>
      </c>
      <c r="Q26" s="15"/>
    </row>
    <row r="27" spans="1:17" ht="13" customHeight="1"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7" customHeight="1">
      <c r="D28" s="15"/>
      <c r="E28" s="15"/>
      <c r="F28" s="174" t="s">
        <v>89</v>
      </c>
      <c r="G28" s="174"/>
      <c r="H28" s="174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8" customHeight="1" thickBot="1">
      <c r="A29" s="1" t="s">
        <v>77</v>
      </c>
      <c r="D29" s="173" t="s">
        <v>88</v>
      </c>
      <c r="E29" s="173"/>
      <c r="F29" s="17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>
      <c r="A30" s="79" t="s">
        <v>80</v>
      </c>
      <c r="B30" s="78" t="s">
        <v>81</v>
      </c>
      <c r="C30" s="79" t="s">
        <v>80</v>
      </c>
      <c r="D30" s="127">
        <v>554000</v>
      </c>
      <c r="E30" s="119">
        <f>E12</f>
        <v>409000</v>
      </c>
      <c r="F30" s="119">
        <f t="shared" ref="F30:O30" si="8">F12</f>
        <v>187400</v>
      </c>
      <c r="G30" s="119">
        <f t="shared" si="8"/>
        <v>205200</v>
      </c>
      <c r="H30" s="119">
        <v>1320000</v>
      </c>
      <c r="I30" s="119">
        <f t="shared" si="8"/>
        <v>298400</v>
      </c>
      <c r="J30" s="119">
        <f t="shared" si="8"/>
        <v>345700</v>
      </c>
      <c r="K30" s="119">
        <f t="shared" si="8"/>
        <v>410000</v>
      </c>
      <c r="L30" s="119">
        <f t="shared" si="8"/>
        <v>512000</v>
      </c>
      <c r="M30" s="119">
        <f t="shared" si="8"/>
        <v>605600</v>
      </c>
      <c r="N30" s="119">
        <f t="shared" si="8"/>
        <v>621500</v>
      </c>
      <c r="O30" s="120">
        <f t="shared" si="8"/>
        <v>833800</v>
      </c>
      <c r="P30" s="15"/>
      <c r="Q30" s="15"/>
    </row>
    <row r="31" spans="1:17" ht="18" thickBot="1">
      <c r="A31" s="79" t="s">
        <v>82</v>
      </c>
      <c r="B31" s="78" t="s">
        <v>81</v>
      </c>
      <c r="C31" s="79" t="s">
        <v>82</v>
      </c>
      <c r="D31" s="128">
        <f>D17+D24</f>
        <v>362000</v>
      </c>
      <c r="E31" s="129">
        <f t="shared" ref="E31:O31" si="9">E17+E24</f>
        <v>325400</v>
      </c>
      <c r="F31" s="129">
        <v>800000</v>
      </c>
      <c r="G31" s="129">
        <v>225000</v>
      </c>
      <c r="H31" s="129">
        <v>1000000</v>
      </c>
      <c r="I31" s="129">
        <f t="shared" si="9"/>
        <v>329040</v>
      </c>
      <c r="J31" s="129">
        <f t="shared" si="9"/>
        <v>347420</v>
      </c>
      <c r="K31" s="129">
        <f t="shared" si="9"/>
        <v>366000</v>
      </c>
      <c r="L31" s="129">
        <f t="shared" si="9"/>
        <v>407200</v>
      </c>
      <c r="M31" s="129">
        <f t="shared" si="9"/>
        <v>453360</v>
      </c>
      <c r="N31" s="129">
        <f t="shared" si="9"/>
        <v>452900</v>
      </c>
      <c r="O31" s="130">
        <f t="shared" si="9"/>
        <v>640280</v>
      </c>
      <c r="P31" s="15"/>
      <c r="Q31" s="15"/>
    </row>
    <row r="32" spans="1:17" ht="19" thickTop="1" thickBot="1">
      <c r="A32" s="79" t="s">
        <v>83</v>
      </c>
      <c r="B32" s="78" t="s">
        <v>81</v>
      </c>
      <c r="C32" s="79" t="s">
        <v>83</v>
      </c>
      <c r="D32" s="131">
        <f>D30-D31</f>
        <v>192000</v>
      </c>
      <c r="E32" s="132">
        <f>D32+E30-E31</f>
        <v>275600</v>
      </c>
      <c r="F32" s="132">
        <f t="shared" ref="F32:O32" si="10">E32+F30-F31</f>
        <v>-337000</v>
      </c>
      <c r="G32" s="132">
        <f t="shared" si="10"/>
        <v>-356800</v>
      </c>
      <c r="H32" s="132">
        <f t="shared" si="10"/>
        <v>-36800</v>
      </c>
      <c r="I32" s="132">
        <f t="shared" si="10"/>
        <v>-67440</v>
      </c>
      <c r="J32" s="132">
        <f t="shared" si="10"/>
        <v>-69160</v>
      </c>
      <c r="K32" s="132">
        <f t="shared" si="10"/>
        <v>-25160</v>
      </c>
      <c r="L32" s="132">
        <f t="shared" si="10"/>
        <v>79640</v>
      </c>
      <c r="M32" s="132">
        <f t="shared" si="10"/>
        <v>231880</v>
      </c>
      <c r="N32" s="132">
        <f t="shared" si="10"/>
        <v>400480</v>
      </c>
      <c r="O32" s="133">
        <f t="shared" si="10"/>
        <v>594000</v>
      </c>
      <c r="P32" s="15"/>
      <c r="Q32" s="15"/>
    </row>
    <row r="34" spans="1:1">
      <c r="A34" s="1" t="s">
        <v>78</v>
      </c>
    </row>
    <row r="35" spans="1:1">
      <c r="A35" s="1" t="s">
        <v>79</v>
      </c>
    </row>
  </sheetData>
  <mergeCells count="5">
    <mergeCell ref="A2:D2"/>
    <mergeCell ref="A7:B7"/>
    <mergeCell ref="C3:D3"/>
    <mergeCell ref="C4:D4"/>
    <mergeCell ref="C5:D5"/>
  </mergeCells>
  <phoneticPr fontId="2"/>
  <pageMargins left="0.7" right="0.7" top="0.75" bottom="0.75" header="0.3" footer="0.3"/>
  <pageSetup paperSize="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20"/>
  <sheetViews>
    <sheetView topLeftCell="A66" zoomScale="130" zoomScaleNormal="130" zoomScalePageLayoutView="130" workbookViewId="0">
      <selection activeCell="O104" sqref="O104"/>
    </sheetView>
  </sheetViews>
  <sheetFormatPr baseColWidth="12" defaultColWidth="3.33203125" defaultRowHeight="6.75" customHeight="1" x14ac:dyDescent="0"/>
  <cols>
    <col min="1" max="1" width="3.33203125" style="175" customWidth="1"/>
    <col min="2" max="2" width="3.33203125" style="194" customWidth="1"/>
    <col min="3" max="33" width="3.33203125" style="175" customWidth="1"/>
    <col min="34" max="38" width="3.33203125" style="175" hidden="1" customWidth="1"/>
    <col min="39" max="39" width="6.5" style="175" bestFit="1" customWidth="1"/>
    <col min="40" max="16384" width="3.33203125" style="175"/>
  </cols>
  <sheetData>
    <row r="1" spans="3:39" s="175" customFormat="1" ht="13" thickBot="1"/>
    <row r="2" spans="3:39" s="175" customFormat="1" ht="8" customHeight="1"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8"/>
      <c r="AH2" s="179"/>
      <c r="AI2" s="177"/>
      <c r="AJ2" s="177"/>
      <c r="AK2" s="177"/>
      <c r="AL2" s="178"/>
      <c r="AM2" s="175">
        <v>180000</v>
      </c>
    </row>
    <row r="3" spans="3:39" s="175" customFormat="1" ht="8" customHeight="1"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2"/>
      <c r="AH3" s="183"/>
      <c r="AI3" s="181"/>
      <c r="AJ3" s="181"/>
      <c r="AK3" s="181"/>
      <c r="AL3" s="182"/>
    </row>
    <row r="4" spans="3:39" s="175" customFormat="1" ht="8" customHeight="1"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2"/>
      <c r="AH4" s="183"/>
      <c r="AI4" s="181"/>
      <c r="AJ4" s="181"/>
      <c r="AK4" s="181"/>
      <c r="AL4" s="182"/>
    </row>
    <row r="5" spans="3:39" s="175" customFormat="1" ht="8" customHeight="1"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3"/>
      <c r="AI5" s="181"/>
      <c r="AJ5" s="181"/>
      <c r="AK5" s="181"/>
      <c r="AL5" s="182"/>
    </row>
    <row r="6" spans="3:39" s="175" customFormat="1" ht="8" customHeight="1"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2"/>
      <c r="AH6" s="183"/>
      <c r="AI6" s="181"/>
      <c r="AJ6" s="181"/>
      <c r="AK6" s="181"/>
      <c r="AL6" s="182"/>
    </row>
    <row r="7" spans="3:39" s="175" customFormat="1" ht="8" customHeight="1"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2"/>
      <c r="AH7" s="183"/>
      <c r="AI7" s="181"/>
      <c r="AJ7" s="181"/>
      <c r="AK7" s="181"/>
      <c r="AL7" s="182"/>
      <c r="AM7" s="175">
        <v>150</v>
      </c>
    </row>
    <row r="8" spans="3:39" s="175" customFormat="1" ht="8" customHeight="1"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83"/>
      <c r="AI8" s="181"/>
      <c r="AJ8" s="181"/>
      <c r="AK8" s="181"/>
      <c r="AL8" s="182"/>
    </row>
    <row r="9" spans="3:39" s="175" customFormat="1" ht="8" customHeight="1"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  <c r="AH9" s="183"/>
      <c r="AI9" s="181"/>
      <c r="AJ9" s="181"/>
      <c r="AK9" s="181"/>
      <c r="AL9" s="182"/>
    </row>
    <row r="10" spans="3:39" s="175" customFormat="1" ht="8" customHeight="1"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2"/>
      <c r="AH10" s="183"/>
      <c r="AI10" s="181"/>
      <c r="AJ10" s="181"/>
      <c r="AK10" s="181"/>
      <c r="AL10" s="182"/>
    </row>
    <row r="11" spans="3:39" s="175" customFormat="1" ht="8" customHeight="1"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6"/>
      <c r="AH11" s="183"/>
      <c r="AI11" s="181"/>
      <c r="AJ11" s="181"/>
      <c r="AK11" s="181"/>
      <c r="AL11" s="182"/>
    </row>
    <row r="12" spans="3:39" s="175" customFormat="1" ht="8" customHeight="1"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6"/>
      <c r="AH12" s="183"/>
      <c r="AI12" s="181"/>
      <c r="AJ12" s="181"/>
      <c r="AK12" s="181"/>
      <c r="AL12" s="182"/>
      <c r="AM12" s="175">
        <v>140</v>
      </c>
    </row>
    <row r="13" spans="3:39" s="175" customFormat="1" ht="8" customHeight="1"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6"/>
      <c r="AH13" s="183"/>
      <c r="AI13" s="181"/>
      <c r="AJ13" s="181"/>
      <c r="AK13" s="181"/>
      <c r="AL13" s="182"/>
    </row>
    <row r="14" spans="3:39" s="175" customFormat="1" ht="8" customHeight="1"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6"/>
      <c r="AH14" s="187"/>
      <c r="AI14" s="188"/>
      <c r="AJ14" s="188"/>
      <c r="AK14" s="188"/>
      <c r="AL14" s="182"/>
    </row>
    <row r="15" spans="3:39" s="175" customFormat="1" ht="8" customHeight="1"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6"/>
      <c r="AH15" s="189"/>
      <c r="AI15" s="190"/>
      <c r="AJ15" s="190"/>
      <c r="AK15" s="190"/>
      <c r="AL15" s="191"/>
    </row>
    <row r="16" spans="3:39" s="175" customFormat="1" ht="8" customHeight="1"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6"/>
      <c r="AH16" s="192"/>
      <c r="AI16" s="193"/>
      <c r="AJ16" s="193"/>
      <c r="AK16" s="193"/>
      <c r="AL16" s="191"/>
    </row>
    <row r="17" spans="2:41" ht="8" customHeight="1"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6"/>
      <c r="AH17" s="192"/>
      <c r="AI17" s="193"/>
      <c r="AJ17" s="193"/>
      <c r="AK17" s="193"/>
      <c r="AL17" s="191"/>
      <c r="AM17" s="175">
        <v>130</v>
      </c>
    </row>
    <row r="18" spans="2:41" ht="8" customHeight="1"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6"/>
      <c r="AH18" s="192"/>
      <c r="AI18" s="193"/>
      <c r="AJ18" s="193"/>
      <c r="AK18" s="193"/>
      <c r="AL18" s="191"/>
    </row>
    <row r="19" spans="2:41" ht="8" customHeight="1"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6"/>
      <c r="AH19" s="192"/>
      <c r="AI19" s="193"/>
      <c r="AJ19" s="193"/>
      <c r="AK19" s="193"/>
      <c r="AL19" s="191"/>
    </row>
    <row r="20" spans="2:41" ht="8" customHeight="1"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6"/>
      <c r="AH20" s="192"/>
      <c r="AI20" s="193"/>
      <c r="AJ20" s="193"/>
      <c r="AK20" s="193"/>
      <c r="AL20" s="191"/>
    </row>
    <row r="21" spans="2:41" ht="8" customHeight="1">
      <c r="C21" s="184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6"/>
      <c r="AH21" s="192"/>
      <c r="AI21" s="193"/>
      <c r="AJ21" s="193"/>
      <c r="AK21" s="193"/>
      <c r="AL21" s="191"/>
    </row>
    <row r="22" spans="2:41" ht="8" customHeight="1">
      <c r="C22" s="18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6"/>
      <c r="AH22" s="192"/>
      <c r="AI22" s="193"/>
      <c r="AJ22" s="193"/>
      <c r="AK22" s="193"/>
      <c r="AL22" s="191"/>
      <c r="AM22" s="175">
        <v>120</v>
      </c>
    </row>
    <row r="23" spans="2:41" ht="8" customHeight="1"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6"/>
      <c r="AH23" s="192"/>
      <c r="AI23" s="193"/>
      <c r="AJ23" s="193"/>
      <c r="AK23" s="193"/>
      <c r="AL23" s="191"/>
    </row>
    <row r="24" spans="2:41" ht="8" customHeight="1">
      <c r="C24" s="184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6"/>
      <c r="AH24" s="192"/>
      <c r="AI24" s="193"/>
      <c r="AJ24" s="193"/>
      <c r="AK24" s="193"/>
      <c r="AL24" s="191"/>
    </row>
    <row r="25" spans="2:41" ht="8" customHeight="1"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6"/>
      <c r="AH25" s="192"/>
      <c r="AI25" s="193"/>
      <c r="AJ25" s="193"/>
      <c r="AK25" s="193"/>
      <c r="AL25" s="191"/>
    </row>
    <row r="26" spans="2:41" ht="8" customHeight="1"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6"/>
      <c r="AH26" s="192"/>
      <c r="AI26" s="193"/>
      <c r="AJ26" s="193"/>
      <c r="AK26" s="193"/>
      <c r="AL26" s="191"/>
    </row>
    <row r="27" spans="2:41" ht="8" customHeight="1"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6"/>
      <c r="AH27" s="192"/>
      <c r="AI27" s="193"/>
      <c r="AJ27" s="193"/>
      <c r="AK27" s="193"/>
      <c r="AL27" s="191"/>
      <c r="AM27" s="175">
        <v>110</v>
      </c>
    </row>
    <row r="28" spans="2:41" ht="8" customHeight="1">
      <c r="C28" s="184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6"/>
      <c r="AH28" s="192"/>
      <c r="AI28" s="193"/>
      <c r="AJ28" s="193"/>
      <c r="AK28" s="193"/>
      <c r="AL28" s="191"/>
    </row>
    <row r="29" spans="2:41" ht="8" customHeight="1">
      <c r="B29" s="195"/>
      <c r="C29" s="184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6"/>
      <c r="AH29" s="192"/>
      <c r="AI29" s="193"/>
      <c r="AJ29" s="193"/>
      <c r="AK29" s="193"/>
      <c r="AL29" s="191"/>
      <c r="AN29" s="196"/>
      <c r="AO29" s="196"/>
    </row>
    <row r="30" spans="2:41" ht="8" customHeight="1">
      <c r="B30" s="195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6"/>
      <c r="AH30" s="192"/>
      <c r="AI30" s="193"/>
      <c r="AJ30" s="193"/>
      <c r="AK30" s="193"/>
      <c r="AL30" s="191"/>
      <c r="AN30" s="196"/>
      <c r="AO30" s="196"/>
    </row>
    <row r="31" spans="2:41" ht="8" customHeight="1">
      <c r="B31" s="195"/>
      <c r="C31" s="184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6"/>
      <c r="AH31" s="192"/>
      <c r="AI31" s="193"/>
      <c r="AJ31" s="193"/>
      <c r="AK31" s="193"/>
      <c r="AL31" s="191"/>
      <c r="AN31" s="196"/>
      <c r="AO31" s="196"/>
    </row>
    <row r="32" spans="2:41" ht="8" customHeight="1">
      <c r="B32" s="195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6"/>
      <c r="AH32" s="192"/>
      <c r="AI32" s="193"/>
      <c r="AJ32" s="193"/>
      <c r="AK32" s="193"/>
      <c r="AL32" s="191"/>
      <c r="AM32" s="175">
        <v>100</v>
      </c>
      <c r="AN32" s="196"/>
      <c r="AO32" s="196"/>
    </row>
    <row r="33" spans="2:41" ht="8" customHeight="1">
      <c r="B33" s="195"/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6"/>
      <c r="AH33" s="192"/>
      <c r="AI33" s="193"/>
      <c r="AJ33" s="193"/>
      <c r="AK33" s="193"/>
      <c r="AL33" s="191"/>
      <c r="AN33" s="196"/>
      <c r="AO33" s="196"/>
    </row>
    <row r="34" spans="2:41" ht="8" customHeight="1"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6"/>
      <c r="AH34" s="192"/>
      <c r="AI34" s="193"/>
      <c r="AJ34" s="193"/>
      <c r="AK34" s="193"/>
      <c r="AL34" s="191"/>
    </row>
    <row r="35" spans="2:41" ht="8" customHeight="1"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6"/>
      <c r="AH35" s="192"/>
      <c r="AI35" s="193"/>
      <c r="AJ35" s="193"/>
      <c r="AK35" s="193"/>
      <c r="AL35" s="191"/>
    </row>
    <row r="36" spans="2:41" ht="8" customHeight="1">
      <c r="C36" s="184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6"/>
      <c r="AH36" s="192"/>
      <c r="AI36" s="193"/>
      <c r="AJ36" s="193"/>
      <c r="AK36" s="193"/>
      <c r="AL36" s="191"/>
    </row>
    <row r="37" spans="2:41" ht="8" customHeight="1">
      <c r="C37" s="184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6"/>
      <c r="AH37" s="192"/>
      <c r="AI37" s="193"/>
      <c r="AJ37" s="193"/>
      <c r="AK37" s="193"/>
      <c r="AL37" s="191"/>
      <c r="AM37" s="175">
        <v>90</v>
      </c>
    </row>
    <row r="38" spans="2:41" ht="8" customHeight="1"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6"/>
      <c r="AH38" s="192"/>
      <c r="AI38" s="193"/>
      <c r="AJ38" s="193"/>
      <c r="AK38" s="193"/>
      <c r="AL38" s="191"/>
    </row>
    <row r="39" spans="2:41" ht="8" customHeight="1">
      <c r="C39" s="184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6"/>
      <c r="AH39" s="192"/>
      <c r="AI39" s="193"/>
      <c r="AJ39" s="193"/>
      <c r="AK39" s="193"/>
      <c r="AL39" s="191"/>
    </row>
    <row r="40" spans="2:41" ht="8" customHeight="1"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6"/>
      <c r="AH40" s="192"/>
      <c r="AI40" s="193"/>
      <c r="AJ40" s="193"/>
      <c r="AK40" s="193"/>
      <c r="AL40" s="191"/>
    </row>
    <row r="41" spans="2:41" ht="8" customHeight="1"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6"/>
      <c r="AH41" s="192"/>
      <c r="AI41" s="193"/>
      <c r="AJ41" s="193"/>
      <c r="AK41" s="193"/>
      <c r="AL41" s="191"/>
    </row>
    <row r="42" spans="2:41" ht="8" customHeight="1">
      <c r="C42" s="184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H42" s="192"/>
      <c r="AI42" s="193"/>
      <c r="AJ42" s="193"/>
      <c r="AK42" s="193"/>
      <c r="AL42" s="191"/>
      <c r="AM42" s="175">
        <v>80</v>
      </c>
    </row>
    <row r="43" spans="2:41" ht="8" customHeight="1">
      <c r="C43" s="184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6"/>
      <c r="AH43" s="192"/>
      <c r="AI43" s="193"/>
      <c r="AJ43" s="193"/>
      <c r="AK43" s="193"/>
      <c r="AL43" s="191"/>
    </row>
    <row r="44" spans="2:41" ht="8" customHeight="1"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6"/>
      <c r="AH44" s="192"/>
      <c r="AI44" s="193"/>
      <c r="AJ44" s="193"/>
      <c r="AK44" s="193"/>
      <c r="AL44" s="191"/>
    </row>
    <row r="45" spans="2:41" ht="8" customHeight="1">
      <c r="C45" s="184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6"/>
      <c r="AH45" s="192"/>
      <c r="AI45" s="193"/>
      <c r="AJ45" s="193"/>
      <c r="AK45" s="193"/>
      <c r="AL45" s="191"/>
    </row>
    <row r="46" spans="2:41" ht="8" customHeight="1">
      <c r="C46" s="184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6"/>
      <c r="AH46" s="192"/>
      <c r="AI46" s="193"/>
      <c r="AJ46" s="193"/>
      <c r="AK46" s="193"/>
      <c r="AL46" s="191"/>
    </row>
    <row r="47" spans="2:41" ht="8" customHeight="1">
      <c r="C47" s="197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9"/>
      <c r="AD47" s="199"/>
      <c r="AE47" s="199"/>
      <c r="AF47" s="199"/>
      <c r="AG47" s="200"/>
      <c r="AH47" s="192"/>
      <c r="AI47" s="193"/>
      <c r="AJ47" s="193"/>
      <c r="AK47" s="193"/>
      <c r="AL47" s="191"/>
      <c r="AM47" s="175">
        <v>70</v>
      </c>
    </row>
    <row r="48" spans="2:41" ht="8" customHeight="1">
      <c r="C48" s="197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9"/>
      <c r="AD48" s="199"/>
      <c r="AE48" s="199"/>
      <c r="AF48" s="199"/>
      <c r="AG48" s="200"/>
      <c r="AH48" s="192"/>
      <c r="AI48" s="193"/>
      <c r="AJ48" s="193"/>
      <c r="AK48" s="193"/>
      <c r="AL48" s="191"/>
    </row>
    <row r="49" spans="3:39" s="175" customFormat="1" ht="8" customHeight="1">
      <c r="C49" s="197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9"/>
      <c r="AD49" s="199"/>
      <c r="AE49" s="199"/>
      <c r="AF49" s="199"/>
      <c r="AG49" s="200"/>
      <c r="AH49" s="192"/>
      <c r="AI49" s="193"/>
      <c r="AJ49" s="193"/>
      <c r="AK49" s="193"/>
      <c r="AL49" s="191"/>
    </row>
    <row r="50" spans="3:39" s="175" customFormat="1" ht="8" customHeight="1">
      <c r="C50" s="197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9"/>
      <c r="AD50" s="199"/>
      <c r="AE50" s="199"/>
      <c r="AF50" s="199"/>
      <c r="AG50" s="200"/>
      <c r="AH50" s="192"/>
      <c r="AI50" s="193"/>
      <c r="AJ50" s="193"/>
      <c r="AK50" s="193"/>
      <c r="AL50" s="191"/>
    </row>
    <row r="51" spans="3:39" s="175" customFormat="1" ht="8" customHeight="1">
      <c r="C51" s="197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9"/>
      <c r="AD51" s="199"/>
      <c r="AE51" s="199"/>
      <c r="AF51" s="199"/>
      <c r="AG51" s="200"/>
      <c r="AH51" s="201"/>
      <c r="AI51" s="202"/>
      <c r="AJ51" s="202"/>
      <c r="AK51" s="202"/>
      <c r="AL51" s="200"/>
    </row>
    <row r="52" spans="3:39" s="175" customFormat="1" ht="8" customHeight="1">
      <c r="C52" s="197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9"/>
      <c r="AD52" s="199"/>
      <c r="AE52" s="199"/>
      <c r="AF52" s="199"/>
      <c r="AG52" s="200"/>
      <c r="AH52" s="203"/>
      <c r="AI52" s="198"/>
      <c r="AJ52" s="198"/>
      <c r="AK52" s="198"/>
      <c r="AL52" s="200"/>
      <c r="AM52" s="175">
        <v>60</v>
      </c>
    </row>
    <row r="53" spans="3:39" s="175" customFormat="1" ht="8" customHeight="1">
      <c r="C53" s="197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9"/>
      <c r="AD53" s="199"/>
      <c r="AE53" s="199"/>
      <c r="AF53" s="199"/>
      <c r="AG53" s="200"/>
      <c r="AH53" s="203"/>
      <c r="AI53" s="198"/>
      <c r="AJ53" s="198"/>
      <c r="AK53" s="198"/>
      <c r="AL53" s="200"/>
    </row>
    <row r="54" spans="3:39" s="175" customFormat="1" ht="8" customHeight="1">
      <c r="C54" s="197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9"/>
      <c r="AD54" s="199"/>
      <c r="AE54" s="199"/>
      <c r="AF54" s="199"/>
      <c r="AG54" s="200"/>
      <c r="AH54" s="203"/>
      <c r="AI54" s="198"/>
      <c r="AJ54" s="198"/>
      <c r="AK54" s="198"/>
      <c r="AL54" s="200"/>
    </row>
    <row r="55" spans="3:39" s="175" customFormat="1" ht="8" customHeight="1"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9"/>
      <c r="AD55" s="199"/>
      <c r="AE55" s="199"/>
      <c r="AF55" s="199"/>
      <c r="AG55" s="200"/>
      <c r="AH55" s="203"/>
      <c r="AI55" s="198"/>
      <c r="AJ55" s="198"/>
      <c r="AK55" s="198"/>
      <c r="AL55" s="200"/>
    </row>
    <row r="56" spans="3:39" s="175" customFormat="1" ht="8" customHeight="1">
      <c r="C56" s="197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9"/>
      <c r="AD56" s="199"/>
      <c r="AE56" s="199"/>
      <c r="AF56" s="199"/>
      <c r="AG56" s="200"/>
      <c r="AH56" s="203"/>
      <c r="AI56" s="198"/>
      <c r="AJ56" s="198"/>
      <c r="AK56" s="198"/>
      <c r="AL56" s="200"/>
    </row>
    <row r="57" spans="3:39" s="175" customFormat="1" ht="8" customHeight="1">
      <c r="C57" s="197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9"/>
      <c r="AD57" s="199"/>
      <c r="AE57" s="199"/>
      <c r="AF57" s="199"/>
      <c r="AG57" s="200"/>
      <c r="AH57" s="203"/>
      <c r="AI57" s="198"/>
      <c r="AJ57" s="198"/>
      <c r="AK57" s="198"/>
      <c r="AL57" s="200"/>
      <c r="AM57" s="175">
        <v>50</v>
      </c>
    </row>
    <row r="58" spans="3:39" s="175" customFormat="1" ht="8" customHeight="1">
      <c r="C58" s="197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9"/>
      <c r="AD58" s="199"/>
      <c r="AE58" s="199"/>
      <c r="AF58" s="199"/>
      <c r="AG58" s="200"/>
      <c r="AH58" s="203"/>
      <c r="AI58" s="198"/>
      <c r="AJ58" s="198"/>
      <c r="AK58" s="198"/>
      <c r="AL58" s="200"/>
    </row>
    <row r="59" spans="3:39" s="175" customFormat="1" ht="8" customHeight="1">
      <c r="C59" s="19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9"/>
      <c r="AD59" s="199"/>
      <c r="AE59" s="199"/>
      <c r="AF59" s="199"/>
      <c r="AG59" s="200"/>
      <c r="AH59" s="203"/>
      <c r="AI59" s="198"/>
      <c r="AJ59" s="198"/>
      <c r="AK59" s="198"/>
      <c r="AL59" s="200"/>
    </row>
    <row r="60" spans="3:39" s="175" customFormat="1" ht="8" customHeight="1">
      <c r="C60" s="197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9"/>
      <c r="AD60" s="199"/>
      <c r="AE60" s="199"/>
      <c r="AF60" s="199"/>
      <c r="AG60" s="200"/>
      <c r="AH60" s="203"/>
      <c r="AI60" s="198"/>
      <c r="AJ60" s="198"/>
      <c r="AK60" s="198"/>
      <c r="AL60" s="200"/>
    </row>
    <row r="61" spans="3:39" s="175" customFormat="1" ht="8" customHeight="1">
      <c r="C61" s="197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9"/>
      <c r="AD61" s="199"/>
      <c r="AE61" s="199"/>
      <c r="AF61" s="199"/>
      <c r="AG61" s="200"/>
      <c r="AH61" s="203"/>
      <c r="AI61" s="198"/>
      <c r="AJ61" s="198"/>
      <c r="AK61" s="198"/>
      <c r="AL61" s="200"/>
    </row>
    <row r="62" spans="3:39" s="175" customFormat="1" ht="8" customHeight="1">
      <c r="C62" s="197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9"/>
      <c r="AD62" s="199"/>
      <c r="AE62" s="199"/>
      <c r="AF62" s="199"/>
      <c r="AG62" s="200"/>
      <c r="AH62" s="203"/>
      <c r="AI62" s="198"/>
      <c r="AJ62" s="198"/>
      <c r="AK62" s="198"/>
      <c r="AL62" s="200"/>
      <c r="AM62" s="175">
        <v>40</v>
      </c>
    </row>
    <row r="63" spans="3:39" s="175" customFormat="1" ht="8" customHeight="1">
      <c r="C63" s="197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9"/>
      <c r="AD63" s="199"/>
      <c r="AE63" s="199"/>
      <c r="AF63" s="199"/>
      <c r="AG63" s="200"/>
      <c r="AH63" s="203"/>
      <c r="AI63" s="198"/>
      <c r="AJ63" s="198"/>
      <c r="AK63" s="198"/>
      <c r="AL63" s="200"/>
    </row>
    <row r="64" spans="3:39" s="175" customFormat="1" ht="8" customHeight="1">
      <c r="C64" s="197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9"/>
      <c r="AD64" s="199"/>
      <c r="AE64" s="199"/>
      <c r="AF64" s="199"/>
      <c r="AG64" s="200"/>
      <c r="AH64" s="203"/>
      <c r="AI64" s="198"/>
      <c r="AJ64" s="198"/>
      <c r="AK64" s="198"/>
      <c r="AL64" s="200"/>
    </row>
    <row r="65" spans="3:39" s="175" customFormat="1" ht="8" customHeight="1">
      <c r="C65" s="197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9"/>
      <c r="AD65" s="199"/>
      <c r="AE65" s="199"/>
      <c r="AF65" s="199"/>
      <c r="AG65" s="200"/>
      <c r="AH65" s="203"/>
      <c r="AI65" s="198"/>
      <c r="AJ65" s="198"/>
      <c r="AK65" s="198"/>
      <c r="AL65" s="200"/>
    </row>
    <row r="66" spans="3:39" s="175" customFormat="1" ht="8" customHeight="1"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9"/>
      <c r="AD66" s="199"/>
      <c r="AE66" s="199"/>
      <c r="AF66" s="199"/>
      <c r="AG66" s="200"/>
      <c r="AH66" s="203"/>
      <c r="AI66" s="198"/>
      <c r="AJ66" s="198"/>
      <c r="AK66" s="198"/>
      <c r="AL66" s="200"/>
    </row>
    <row r="67" spans="3:39" s="175" customFormat="1" ht="8" customHeight="1">
      <c r="C67" s="197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9"/>
      <c r="AD67" s="199"/>
      <c r="AE67" s="199"/>
      <c r="AF67" s="199"/>
      <c r="AG67" s="200"/>
      <c r="AH67" s="203"/>
      <c r="AI67" s="198"/>
      <c r="AJ67" s="198"/>
      <c r="AK67" s="198"/>
      <c r="AL67" s="200"/>
      <c r="AM67" s="175">
        <v>30</v>
      </c>
    </row>
    <row r="68" spans="3:39" s="175" customFormat="1" ht="8" customHeight="1">
      <c r="C68" s="197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9"/>
      <c r="AD68" s="199"/>
      <c r="AE68" s="199"/>
      <c r="AF68" s="199"/>
      <c r="AG68" s="200"/>
      <c r="AH68" s="203"/>
      <c r="AI68" s="198"/>
      <c r="AJ68" s="198"/>
      <c r="AK68" s="198"/>
      <c r="AL68" s="200"/>
    </row>
    <row r="69" spans="3:39" s="175" customFormat="1" ht="8" customHeight="1"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9"/>
      <c r="AD69" s="199"/>
      <c r="AE69" s="199"/>
      <c r="AF69" s="199"/>
      <c r="AG69" s="200"/>
      <c r="AH69" s="203"/>
      <c r="AI69" s="198"/>
      <c r="AJ69" s="198"/>
      <c r="AK69" s="198"/>
      <c r="AL69" s="200"/>
    </row>
    <row r="70" spans="3:39" s="175" customFormat="1" ht="8" customHeight="1"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9"/>
      <c r="AD70" s="199"/>
      <c r="AE70" s="199"/>
      <c r="AF70" s="199"/>
      <c r="AG70" s="200"/>
      <c r="AH70" s="203"/>
      <c r="AI70" s="198"/>
      <c r="AJ70" s="198"/>
      <c r="AK70" s="198"/>
      <c r="AL70" s="200"/>
    </row>
    <row r="71" spans="3:39" s="175" customFormat="1" ht="8" customHeight="1"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9"/>
      <c r="AD71" s="199"/>
      <c r="AE71" s="199"/>
      <c r="AF71" s="199"/>
      <c r="AG71" s="200"/>
      <c r="AH71" s="203"/>
      <c r="AI71" s="198"/>
      <c r="AJ71" s="198"/>
      <c r="AK71" s="198"/>
      <c r="AL71" s="200"/>
    </row>
    <row r="72" spans="3:39" s="175" customFormat="1" ht="8" customHeight="1">
      <c r="C72" s="197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9"/>
      <c r="AD72" s="199"/>
      <c r="AE72" s="199"/>
      <c r="AF72" s="199"/>
      <c r="AG72" s="200"/>
      <c r="AH72" s="203"/>
      <c r="AI72" s="198"/>
      <c r="AJ72" s="198"/>
      <c r="AK72" s="198"/>
      <c r="AL72" s="200"/>
      <c r="AM72" s="175">
        <v>20</v>
      </c>
    </row>
    <row r="73" spans="3:39" s="175" customFormat="1" ht="8" customHeight="1"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9"/>
      <c r="AD73" s="199"/>
      <c r="AE73" s="199"/>
      <c r="AF73" s="199"/>
      <c r="AG73" s="200"/>
      <c r="AH73" s="203"/>
      <c r="AI73" s="198"/>
      <c r="AJ73" s="198"/>
      <c r="AK73" s="198"/>
      <c r="AL73" s="200"/>
    </row>
    <row r="74" spans="3:39" s="175" customFormat="1" ht="8" customHeight="1"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9"/>
      <c r="AD74" s="199"/>
      <c r="AE74" s="199"/>
      <c r="AF74" s="199"/>
      <c r="AG74" s="200"/>
      <c r="AH74" s="203"/>
      <c r="AI74" s="198"/>
      <c r="AJ74" s="198"/>
      <c r="AK74" s="198"/>
      <c r="AL74" s="200"/>
    </row>
    <row r="75" spans="3:39" s="175" customFormat="1" ht="8" customHeight="1">
      <c r="C75" s="197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9"/>
      <c r="AD75" s="199"/>
      <c r="AE75" s="199"/>
      <c r="AF75" s="199"/>
      <c r="AG75" s="200"/>
      <c r="AH75" s="203"/>
      <c r="AI75" s="198"/>
      <c r="AJ75" s="198"/>
      <c r="AK75" s="198"/>
      <c r="AL75" s="200"/>
    </row>
    <row r="76" spans="3:39" s="175" customFormat="1" ht="8" customHeight="1">
      <c r="C76" s="197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9"/>
      <c r="AD76" s="199"/>
      <c r="AE76" s="199"/>
      <c r="AF76" s="199"/>
      <c r="AG76" s="200"/>
      <c r="AH76" s="203"/>
      <c r="AI76" s="198"/>
      <c r="AJ76" s="198"/>
      <c r="AK76" s="198"/>
      <c r="AL76" s="200"/>
    </row>
    <row r="77" spans="3:39" s="175" customFormat="1" ht="8" customHeight="1"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9"/>
      <c r="AD77" s="199"/>
      <c r="AE77" s="199"/>
      <c r="AF77" s="199"/>
      <c r="AG77" s="200"/>
      <c r="AH77" s="203"/>
      <c r="AI77" s="198"/>
      <c r="AJ77" s="198"/>
      <c r="AK77" s="198"/>
      <c r="AL77" s="200"/>
      <c r="AM77" s="175">
        <v>10</v>
      </c>
    </row>
    <row r="78" spans="3:39" s="175" customFormat="1" ht="8" customHeight="1"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9"/>
      <c r="AD78" s="199"/>
      <c r="AE78" s="199"/>
      <c r="AF78" s="199"/>
      <c r="AG78" s="200"/>
      <c r="AH78" s="203"/>
      <c r="AI78" s="198"/>
      <c r="AJ78" s="198"/>
      <c r="AK78" s="198"/>
      <c r="AL78" s="200"/>
    </row>
    <row r="79" spans="3:39" s="175" customFormat="1" ht="8" customHeight="1">
      <c r="C79" s="197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9"/>
      <c r="AD79" s="199"/>
      <c r="AE79" s="199"/>
      <c r="AF79" s="199"/>
      <c r="AG79" s="200"/>
      <c r="AH79" s="203"/>
      <c r="AI79" s="198"/>
      <c r="AJ79" s="198"/>
      <c r="AK79" s="198"/>
      <c r="AL79" s="200"/>
    </row>
    <row r="80" spans="3:39" s="175" customFormat="1" ht="8" customHeight="1">
      <c r="C80" s="197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9"/>
      <c r="AD80" s="199"/>
      <c r="AE80" s="199"/>
      <c r="AF80" s="199"/>
      <c r="AG80" s="200"/>
      <c r="AH80" s="203"/>
      <c r="AI80" s="198"/>
      <c r="AJ80" s="198"/>
      <c r="AK80" s="198"/>
      <c r="AL80" s="200"/>
    </row>
    <row r="81" spans="2:39" ht="8" customHeight="1" thickBot="1">
      <c r="C81" s="204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6"/>
      <c r="AD81" s="206"/>
      <c r="AE81" s="206"/>
      <c r="AF81" s="206"/>
      <c r="AG81" s="207"/>
      <c r="AH81" s="208"/>
      <c r="AI81" s="209"/>
      <c r="AJ81" s="209"/>
      <c r="AK81" s="209"/>
      <c r="AL81" s="210"/>
    </row>
    <row r="82" spans="2:39" ht="13" thickBot="1">
      <c r="C82" s="211">
        <v>1</v>
      </c>
      <c r="D82" s="212">
        <v>2</v>
      </c>
      <c r="E82" s="212">
        <v>3</v>
      </c>
      <c r="F82" s="212">
        <v>4</v>
      </c>
      <c r="G82" s="212">
        <v>5</v>
      </c>
      <c r="H82" s="212">
        <v>6</v>
      </c>
      <c r="I82" s="212">
        <v>7</v>
      </c>
      <c r="J82" s="212">
        <v>8</v>
      </c>
      <c r="K82" s="212">
        <v>9</v>
      </c>
      <c r="L82" s="212">
        <v>10</v>
      </c>
      <c r="M82" s="212">
        <v>11</v>
      </c>
      <c r="N82" s="212">
        <v>12</v>
      </c>
      <c r="O82" s="212">
        <v>13</v>
      </c>
      <c r="P82" s="212">
        <v>14</v>
      </c>
      <c r="Q82" s="212">
        <v>15</v>
      </c>
      <c r="R82" s="212">
        <v>16</v>
      </c>
      <c r="S82" s="212">
        <v>17</v>
      </c>
      <c r="T82" s="212">
        <v>18</v>
      </c>
      <c r="U82" s="212">
        <v>19</v>
      </c>
      <c r="V82" s="212">
        <v>20</v>
      </c>
      <c r="W82" s="212">
        <v>21</v>
      </c>
      <c r="X82" s="212">
        <v>22</v>
      </c>
      <c r="Y82" s="212">
        <v>23</v>
      </c>
      <c r="Z82" s="212">
        <v>24</v>
      </c>
      <c r="AA82" s="212">
        <v>25</v>
      </c>
      <c r="AB82" s="212">
        <v>26</v>
      </c>
      <c r="AC82" s="212">
        <v>27</v>
      </c>
      <c r="AD82" s="212">
        <v>28</v>
      </c>
      <c r="AE82" s="212">
        <v>29</v>
      </c>
      <c r="AF82" s="212">
        <v>30</v>
      </c>
      <c r="AG82" s="212">
        <v>31</v>
      </c>
      <c r="AH82" s="212">
        <v>28</v>
      </c>
      <c r="AI82" s="212">
        <v>29</v>
      </c>
      <c r="AJ82" s="212">
        <v>30</v>
      </c>
      <c r="AK82" s="212">
        <v>31</v>
      </c>
      <c r="AL82" s="213">
        <v>31</v>
      </c>
    </row>
    <row r="83" spans="2:39" ht="13" thickBot="1"/>
    <row r="84" spans="2:39" ht="13" thickBot="1">
      <c r="C84" s="214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6"/>
      <c r="AH84" s="215"/>
      <c r="AI84" s="215"/>
      <c r="AJ84" s="215"/>
      <c r="AK84" s="216"/>
      <c r="AL84" s="216"/>
    </row>
    <row r="85" spans="2:39" ht="13" thickBot="1"/>
    <row r="86" spans="2:39" ht="24" thickBot="1">
      <c r="C86" s="217" t="s">
        <v>90</v>
      </c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6"/>
      <c r="T86" s="217" t="s">
        <v>91</v>
      </c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6"/>
      <c r="AH86" s="215"/>
      <c r="AI86" s="216"/>
      <c r="AJ86" s="215"/>
      <c r="AK86" s="216"/>
      <c r="AL86" s="218"/>
      <c r="AM86" s="218"/>
    </row>
    <row r="87" spans="2:39" ht="13" thickBot="1"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</row>
    <row r="88" spans="2:39" ht="21" thickBot="1">
      <c r="C88" s="219" t="s">
        <v>92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1"/>
      <c r="AH88" s="222"/>
      <c r="AI88" s="222"/>
      <c r="AJ88" s="222"/>
      <c r="AK88" s="222"/>
    </row>
    <row r="89" spans="2:39" ht="21" thickBot="1">
      <c r="C89" s="219"/>
      <c r="D89" s="220"/>
      <c r="E89" s="223" t="s">
        <v>93</v>
      </c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1"/>
      <c r="AH89" s="222"/>
      <c r="AI89" s="222"/>
      <c r="AJ89" s="222"/>
      <c r="AK89" s="222"/>
    </row>
    <row r="90" spans="2:39" s="226" customFormat="1" ht="21" thickBot="1">
      <c r="B90" s="224"/>
      <c r="C90" s="225"/>
      <c r="E90" s="227"/>
    </row>
    <row r="91" spans="2:39" ht="13" thickBot="1">
      <c r="C91" s="228" t="s">
        <v>94</v>
      </c>
      <c r="D91" s="229"/>
      <c r="E91" s="229"/>
      <c r="F91" s="230"/>
      <c r="I91" s="175" t="s">
        <v>95</v>
      </c>
      <c r="Y91" s="228" t="s">
        <v>96</v>
      </c>
      <c r="Z91" s="229"/>
      <c r="AA91" s="229"/>
      <c r="AB91" s="230"/>
      <c r="AC91" s="218"/>
      <c r="AD91" s="218"/>
      <c r="AE91" s="218"/>
      <c r="AF91" s="218"/>
    </row>
    <row r="92" spans="2:39" ht="15" thickBot="1">
      <c r="C92" s="231">
        <v>100000</v>
      </c>
      <c r="D92" s="232"/>
      <c r="E92" s="232"/>
      <c r="F92" s="233"/>
      <c r="I92" s="228" t="s">
        <v>97</v>
      </c>
      <c r="J92" s="229"/>
      <c r="K92" s="229"/>
      <c r="L92" s="230"/>
      <c r="Y92" s="234">
        <f>I97*T95</f>
        <v>400000</v>
      </c>
      <c r="Z92" s="235"/>
      <c r="AA92" s="235"/>
      <c r="AB92" s="236"/>
      <c r="AC92" s="218"/>
      <c r="AD92" s="218"/>
      <c r="AE92" s="218"/>
      <c r="AF92" s="218"/>
    </row>
    <row r="93" spans="2:39" ht="13" thickBot="1">
      <c r="I93" s="234">
        <f>C92+C95</f>
        <v>180000</v>
      </c>
      <c r="J93" s="235"/>
      <c r="K93" s="235"/>
      <c r="L93" s="236"/>
      <c r="T93" s="175" t="s">
        <v>98</v>
      </c>
    </row>
    <row r="94" spans="2:39" ht="12">
      <c r="C94" s="228" t="s">
        <v>99</v>
      </c>
      <c r="D94" s="229"/>
      <c r="E94" s="229"/>
      <c r="F94" s="230"/>
      <c r="T94" s="228" t="s">
        <v>100</v>
      </c>
      <c r="U94" s="229"/>
      <c r="V94" s="229"/>
      <c r="W94" s="230"/>
      <c r="Y94" s="228" t="s">
        <v>101</v>
      </c>
      <c r="Z94" s="229"/>
      <c r="AA94" s="229"/>
      <c r="AB94" s="230"/>
      <c r="AC94" s="218"/>
      <c r="AD94" s="218"/>
      <c r="AE94" s="218"/>
      <c r="AF94" s="218"/>
    </row>
    <row r="95" spans="2:39" ht="13" thickBot="1">
      <c r="C95" s="237">
        <v>80000</v>
      </c>
      <c r="D95" s="238"/>
      <c r="E95" s="238"/>
      <c r="F95" s="239"/>
      <c r="T95" s="234">
        <f>I93/O98</f>
        <v>40</v>
      </c>
      <c r="U95" s="235"/>
      <c r="V95" s="235"/>
      <c r="W95" s="236"/>
      <c r="Y95" s="234">
        <f>I100*T95</f>
        <v>220000</v>
      </c>
      <c r="Z95" s="235"/>
      <c r="AA95" s="235"/>
      <c r="AB95" s="236"/>
      <c r="AC95" s="218"/>
      <c r="AD95" s="218"/>
      <c r="AE95" s="218"/>
      <c r="AF95" s="218"/>
    </row>
    <row r="96" spans="2:39" ht="13" thickBot="1">
      <c r="I96" s="228" t="s">
        <v>102</v>
      </c>
      <c r="J96" s="229"/>
      <c r="K96" s="229"/>
      <c r="L96" s="230"/>
      <c r="O96" s="175" t="s">
        <v>103</v>
      </c>
    </row>
    <row r="97" spans="3:37" s="175" customFormat="1" ht="13" thickBot="1">
      <c r="I97" s="237">
        <v>10000</v>
      </c>
      <c r="J97" s="238"/>
      <c r="K97" s="238"/>
      <c r="L97" s="239"/>
      <c r="O97" s="228" t="s">
        <v>104</v>
      </c>
      <c r="P97" s="229"/>
      <c r="Q97" s="229"/>
      <c r="R97" s="230"/>
      <c r="Y97" s="228" t="s">
        <v>105</v>
      </c>
      <c r="Z97" s="229"/>
      <c r="AA97" s="229"/>
      <c r="AB97" s="230"/>
      <c r="AC97" s="218"/>
      <c r="AD97" s="218"/>
      <c r="AE97" s="218"/>
      <c r="AF97" s="218"/>
    </row>
    <row r="98" spans="3:37" s="175" customFormat="1" ht="13" thickBot="1">
      <c r="O98" s="234">
        <f>I97-I100</f>
        <v>4500</v>
      </c>
      <c r="P98" s="235"/>
      <c r="Q98" s="235"/>
      <c r="R98" s="236"/>
      <c r="Y98" s="234">
        <f>Y92-Y95</f>
        <v>180000</v>
      </c>
      <c r="Z98" s="235"/>
      <c r="AA98" s="235"/>
      <c r="AB98" s="236"/>
      <c r="AC98" s="218"/>
      <c r="AD98" s="218"/>
      <c r="AE98" s="218"/>
      <c r="AF98" s="218"/>
    </row>
    <row r="99" spans="3:37" s="175" customFormat="1" ht="12">
      <c r="I99" s="228" t="s">
        <v>106</v>
      </c>
      <c r="J99" s="229"/>
      <c r="K99" s="229"/>
      <c r="L99" s="230"/>
    </row>
    <row r="100" spans="3:37" s="175" customFormat="1" ht="13" thickBot="1">
      <c r="I100" s="237">
        <v>5500</v>
      </c>
      <c r="J100" s="238"/>
      <c r="K100" s="238"/>
      <c r="L100" s="239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</row>
    <row r="101" spans="3:37" s="175" customFormat="1" ht="13" thickBot="1">
      <c r="O101" s="214" t="s">
        <v>107</v>
      </c>
      <c r="P101" s="215"/>
      <c r="Q101" s="215"/>
      <c r="R101" s="215"/>
      <c r="S101" s="215"/>
      <c r="T101" s="240">
        <f>C95/I93</f>
        <v>0.44444444444444442</v>
      </c>
      <c r="U101" s="215"/>
      <c r="V101" s="215"/>
      <c r="W101" s="215"/>
      <c r="X101" s="216"/>
    </row>
    <row r="102" spans="3:37" s="175" customFormat="1" ht="13" thickBot="1"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</row>
    <row r="103" spans="3:37" s="175" customFormat="1" ht="12">
      <c r="C103" s="228" t="s">
        <v>108</v>
      </c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30"/>
      <c r="AH103" s="229"/>
      <c r="AI103" s="230"/>
      <c r="AJ103" s="229"/>
      <c r="AK103" s="230"/>
    </row>
    <row r="104" spans="3:37" s="175" customFormat="1" ht="12">
      <c r="C104" s="241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42"/>
      <c r="AH104" s="218"/>
      <c r="AI104" s="242"/>
      <c r="AJ104" s="218"/>
      <c r="AK104" s="242"/>
    </row>
    <row r="105" spans="3:37" s="175" customFormat="1" ht="12">
      <c r="C105" s="241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42"/>
      <c r="AH105" s="218"/>
      <c r="AI105" s="242"/>
      <c r="AJ105" s="218"/>
      <c r="AK105" s="242"/>
    </row>
    <row r="106" spans="3:37" s="175" customFormat="1" ht="13" thickBot="1">
      <c r="C106" s="243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5"/>
      <c r="AH106" s="244"/>
      <c r="AI106" s="245"/>
      <c r="AJ106" s="244"/>
      <c r="AK106" s="245"/>
    </row>
    <row r="107" spans="3:37" s="175" customFormat="1" ht="12"/>
    <row r="108" spans="3:37" s="175" customFormat="1" ht="12"/>
    <row r="109" spans="3:37" s="175" customFormat="1" ht="12"/>
    <row r="110" spans="3:37" s="175" customFormat="1" ht="12"/>
    <row r="111" spans="3:37" s="175" customFormat="1" ht="12"/>
    <row r="112" spans="3:37" s="175" customFormat="1" ht="12"/>
    <row r="113" s="175" customFormat="1" ht="12"/>
    <row r="114" s="175" customFormat="1" ht="12"/>
    <row r="115" s="175" customFormat="1" ht="12"/>
    <row r="116" s="175" customFormat="1" ht="12"/>
    <row r="117" s="175" customFormat="1" ht="12"/>
    <row r="118" s="175" customFormat="1" ht="12"/>
    <row r="119" s="175" customFormat="1" ht="12"/>
    <row r="120" s="175" customFormat="1" ht="12"/>
  </sheetData>
  <mergeCells count="10">
    <mergeCell ref="I97:L97"/>
    <mergeCell ref="O98:R98"/>
    <mergeCell ref="Y98:AB98"/>
    <mergeCell ref="I100:L100"/>
    <mergeCell ref="C92:F92"/>
    <mergeCell ref="Y92:AB92"/>
    <mergeCell ref="I93:L93"/>
    <mergeCell ref="C95:F95"/>
    <mergeCell ref="T95:W95"/>
    <mergeCell ref="Y95:AB95"/>
  </mergeCells>
  <phoneticPr fontId="2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topLeftCell="C1" workbookViewId="0">
      <selection activeCell="H17" sqref="H17:H20"/>
    </sheetView>
  </sheetViews>
  <sheetFormatPr baseColWidth="12" defaultRowHeight="18" x14ac:dyDescent="0"/>
  <cols>
    <col min="1" max="1" width="4.33203125" style="246" customWidth="1"/>
    <col min="2" max="2" width="12.83203125" style="246"/>
    <col min="3" max="3" width="16.33203125" style="246" customWidth="1"/>
    <col min="4" max="4" width="12.83203125" style="246"/>
    <col min="5" max="6" width="11" style="246" customWidth="1"/>
    <col min="7" max="7" width="16.1640625" style="246" customWidth="1"/>
    <col min="8" max="9" width="12.83203125" style="246"/>
    <col min="10" max="11" width="4.83203125" style="246" customWidth="1"/>
    <col min="12" max="12" width="14.33203125" style="246" customWidth="1"/>
    <col min="13" max="14" width="12.83203125" style="246"/>
    <col min="15" max="16" width="5.6640625" style="246" customWidth="1"/>
    <col min="17" max="16384" width="12.83203125" style="246"/>
  </cols>
  <sheetData>
    <row r="1" spans="2:16" ht="19" thickBot="1"/>
    <row r="2" spans="2:16" ht="37" customHeight="1" thickBot="1">
      <c r="G2" s="247"/>
      <c r="H2" s="248" t="s">
        <v>109</v>
      </c>
      <c r="I2" s="249"/>
      <c r="J2" s="249"/>
      <c r="K2" s="249"/>
      <c r="L2" s="249"/>
      <c r="M2" s="249"/>
      <c r="N2" s="249"/>
      <c r="O2" s="249"/>
      <c r="P2" s="250"/>
    </row>
    <row r="3" spans="2:16" ht="21" thickBot="1">
      <c r="C3" s="251"/>
      <c r="D3" s="252"/>
      <c r="E3" s="252"/>
      <c r="F3" s="252"/>
      <c r="G3" s="253" t="s">
        <v>110</v>
      </c>
      <c r="H3" s="252" t="s">
        <v>120</v>
      </c>
      <c r="I3" s="252"/>
      <c r="J3" s="252"/>
      <c r="K3" s="254"/>
      <c r="L3" s="253" t="s">
        <v>111</v>
      </c>
      <c r="M3" s="252" t="s">
        <v>121</v>
      </c>
      <c r="N3" s="252"/>
      <c r="O3" s="252"/>
      <c r="P3" s="254"/>
    </row>
    <row r="4" spans="2:16">
      <c r="C4" s="255"/>
      <c r="D4" s="256"/>
      <c r="E4" s="256"/>
      <c r="F4" s="256"/>
      <c r="G4" s="255"/>
      <c r="H4" s="256"/>
      <c r="I4" s="256"/>
      <c r="J4" s="256"/>
      <c r="K4" s="257"/>
      <c r="L4" s="256"/>
      <c r="M4" s="256"/>
      <c r="N4" s="256"/>
      <c r="O4" s="256"/>
      <c r="P4" s="257"/>
    </row>
    <row r="5" spans="2:16">
      <c r="C5" s="255"/>
      <c r="D5" s="256"/>
      <c r="E5" s="256"/>
      <c r="F5" s="256"/>
      <c r="G5" s="255"/>
      <c r="H5" s="256" t="s">
        <v>129</v>
      </c>
      <c r="I5" s="256"/>
      <c r="J5" s="256"/>
      <c r="K5" s="257"/>
      <c r="L5" s="256"/>
      <c r="M5" s="256" t="s">
        <v>125</v>
      </c>
      <c r="N5" s="256"/>
      <c r="O5" s="256"/>
      <c r="P5" s="257"/>
    </row>
    <row r="6" spans="2:16">
      <c r="C6" s="255"/>
      <c r="D6" s="256"/>
      <c r="E6" s="256"/>
      <c r="F6" s="256"/>
      <c r="G6" s="255"/>
      <c r="H6" s="256" t="s">
        <v>124</v>
      </c>
      <c r="I6" s="256"/>
      <c r="J6" s="256"/>
      <c r="K6" s="257"/>
      <c r="L6" s="256"/>
      <c r="M6" s="256" t="s">
        <v>126</v>
      </c>
      <c r="N6" s="256"/>
      <c r="O6" s="256"/>
      <c r="P6" s="257"/>
    </row>
    <row r="7" spans="2:16">
      <c r="C7" s="255"/>
      <c r="D7" s="256"/>
      <c r="E7" s="256"/>
      <c r="F7" s="256"/>
      <c r="G7" s="255"/>
      <c r="H7" s="256" t="s">
        <v>130</v>
      </c>
      <c r="I7" s="256"/>
      <c r="J7" s="256"/>
      <c r="K7" s="257"/>
      <c r="L7" s="256"/>
      <c r="M7" s="256" t="s">
        <v>127</v>
      </c>
      <c r="N7" s="256"/>
      <c r="O7" s="256"/>
      <c r="P7" s="257"/>
    </row>
    <row r="8" spans="2:16">
      <c r="C8" s="255"/>
      <c r="D8" s="256"/>
      <c r="E8" s="256"/>
      <c r="F8" s="256"/>
      <c r="G8" s="255"/>
      <c r="H8" s="256" t="s">
        <v>141</v>
      </c>
      <c r="I8" s="256"/>
      <c r="J8" s="256"/>
      <c r="K8" s="257"/>
      <c r="L8" s="256"/>
      <c r="M8" s="256" t="s">
        <v>128</v>
      </c>
      <c r="N8" s="256"/>
      <c r="O8" s="256"/>
      <c r="P8" s="257"/>
    </row>
    <row r="9" spans="2:16">
      <c r="C9" s="255"/>
      <c r="D9" s="256"/>
      <c r="E9" s="256"/>
      <c r="F9" s="256"/>
      <c r="G9" s="255"/>
      <c r="H9" s="256"/>
      <c r="I9" s="256"/>
      <c r="J9" s="256"/>
      <c r="K9" s="257"/>
      <c r="L9" s="256"/>
      <c r="M9" s="256"/>
      <c r="N9" s="256"/>
      <c r="O9" s="256"/>
      <c r="P9" s="257"/>
    </row>
    <row r="10" spans="2:16">
      <c r="C10" s="255"/>
      <c r="D10" s="256"/>
      <c r="E10" s="256"/>
      <c r="F10" s="256"/>
      <c r="G10" s="255"/>
      <c r="H10" s="256"/>
      <c r="I10" s="256"/>
      <c r="J10" s="256"/>
      <c r="K10" s="257"/>
      <c r="L10" s="256"/>
      <c r="M10" s="256"/>
      <c r="N10" s="256"/>
      <c r="O10" s="256"/>
      <c r="P10" s="257"/>
    </row>
    <row r="11" spans="2:16">
      <c r="C11" s="255"/>
      <c r="D11" s="256"/>
      <c r="E11" s="256"/>
      <c r="F11" s="256"/>
      <c r="G11" s="255"/>
      <c r="H11" s="256"/>
      <c r="I11" s="256"/>
      <c r="J11" s="256"/>
      <c r="K11" s="257"/>
      <c r="L11" s="256"/>
      <c r="M11" s="256"/>
      <c r="N11" s="256"/>
      <c r="O11" s="256"/>
      <c r="P11" s="257"/>
    </row>
    <row r="12" spans="2:16">
      <c r="C12" s="255"/>
      <c r="D12" s="256"/>
      <c r="E12" s="256"/>
      <c r="F12" s="256"/>
      <c r="G12" s="255"/>
      <c r="H12" s="256"/>
      <c r="I12" s="256"/>
      <c r="J12" s="256"/>
      <c r="K12" s="257"/>
      <c r="L12" s="256"/>
      <c r="M12" s="256"/>
      <c r="N12" s="256"/>
      <c r="O12" s="256"/>
      <c r="P12" s="257"/>
    </row>
    <row r="13" spans="2:16">
      <c r="C13" s="255"/>
      <c r="D13" s="256"/>
      <c r="E13" s="256"/>
      <c r="F13" s="256"/>
      <c r="G13" s="255"/>
      <c r="H13" s="256"/>
      <c r="I13" s="256"/>
      <c r="J13" s="256"/>
      <c r="K13" s="257"/>
      <c r="L13" s="256"/>
      <c r="M13" s="256"/>
      <c r="N13" s="256"/>
      <c r="O13" s="256"/>
      <c r="P13" s="257"/>
    </row>
    <row r="14" spans="2:16" ht="19" thickBot="1">
      <c r="C14" s="255"/>
      <c r="D14" s="256"/>
      <c r="E14" s="256"/>
      <c r="F14" s="256"/>
      <c r="G14" s="255"/>
      <c r="H14" s="256"/>
      <c r="I14" s="256"/>
      <c r="J14" s="256"/>
      <c r="K14" s="257"/>
      <c r="L14" s="256"/>
      <c r="M14" s="256"/>
      <c r="N14" s="256"/>
      <c r="O14" s="256"/>
      <c r="P14" s="257"/>
    </row>
    <row r="15" spans="2:16" ht="21" thickBot="1">
      <c r="B15" s="258"/>
      <c r="C15" s="259" t="s">
        <v>110</v>
      </c>
      <c r="D15" s="252" t="s">
        <v>122</v>
      </c>
      <c r="E15" s="252"/>
      <c r="F15" s="254"/>
      <c r="G15" s="260" t="s">
        <v>112</v>
      </c>
      <c r="H15" s="252"/>
      <c r="I15" s="261" t="s">
        <v>113</v>
      </c>
      <c r="J15" s="252"/>
      <c r="K15" s="254"/>
      <c r="L15" s="260" t="s">
        <v>114</v>
      </c>
      <c r="M15" s="252"/>
      <c r="N15" s="261" t="s">
        <v>115</v>
      </c>
      <c r="O15" s="252"/>
      <c r="P15" s="254"/>
    </row>
    <row r="16" spans="2:16">
      <c r="B16" s="262"/>
      <c r="C16" s="255"/>
      <c r="D16" s="256"/>
      <c r="E16" s="256"/>
      <c r="F16" s="257"/>
      <c r="G16" s="256"/>
      <c r="H16" s="256"/>
      <c r="I16" s="256"/>
      <c r="J16" s="256"/>
      <c r="K16" s="257"/>
      <c r="L16" s="256"/>
      <c r="M16" s="256"/>
      <c r="N16" s="256"/>
      <c r="O16" s="256"/>
      <c r="P16" s="257"/>
    </row>
    <row r="17" spans="2:16" ht="23">
      <c r="B17" s="263" t="s">
        <v>116</v>
      </c>
      <c r="C17" s="255" t="s">
        <v>131</v>
      </c>
      <c r="D17" s="256"/>
      <c r="E17" s="256"/>
      <c r="F17" s="257"/>
      <c r="G17" s="256"/>
      <c r="H17" s="256" t="s">
        <v>142</v>
      </c>
      <c r="I17" s="256"/>
      <c r="J17" s="256"/>
      <c r="K17" s="257"/>
      <c r="L17" s="255"/>
      <c r="M17" s="256" t="s">
        <v>140</v>
      </c>
      <c r="N17" s="256"/>
      <c r="O17" s="256"/>
      <c r="P17" s="257"/>
    </row>
    <row r="18" spans="2:16">
      <c r="B18" s="262"/>
      <c r="C18" s="255" t="s">
        <v>132</v>
      </c>
      <c r="D18" s="256"/>
      <c r="E18" s="256"/>
      <c r="F18" s="257"/>
      <c r="G18" s="256"/>
      <c r="H18" s="256" t="s">
        <v>143</v>
      </c>
      <c r="I18" s="256"/>
      <c r="J18" s="256"/>
      <c r="K18" s="257"/>
      <c r="L18" s="255"/>
      <c r="M18" s="256" t="s">
        <v>139</v>
      </c>
      <c r="N18" s="256"/>
      <c r="O18" s="256"/>
      <c r="P18" s="257"/>
    </row>
    <row r="19" spans="2:16">
      <c r="B19" s="262"/>
      <c r="C19" s="255" t="s">
        <v>133</v>
      </c>
      <c r="D19" s="256"/>
      <c r="E19" s="256"/>
      <c r="F19" s="257"/>
      <c r="G19" s="256"/>
      <c r="H19" s="256" t="s">
        <v>144</v>
      </c>
      <c r="I19" s="256"/>
      <c r="J19" s="256"/>
      <c r="K19" s="257"/>
      <c r="L19" s="256"/>
      <c r="M19" s="256"/>
      <c r="N19" s="256"/>
      <c r="O19" s="256"/>
      <c r="P19" s="257"/>
    </row>
    <row r="20" spans="2:16">
      <c r="B20" s="262"/>
      <c r="C20" s="255"/>
      <c r="D20" s="256"/>
      <c r="E20" s="256"/>
      <c r="F20" s="257"/>
      <c r="G20" s="256"/>
      <c r="H20" s="256" t="s">
        <v>145</v>
      </c>
      <c r="I20" s="256"/>
      <c r="J20" s="256"/>
      <c r="K20" s="257"/>
      <c r="L20" s="256"/>
      <c r="M20" s="256"/>
      <c r="N20" s="256"/>
      <c r="O20" s="256"/>
      <c r="P20" s="257"/>
    </row>
    <row r="21" spans="2:16">
      <c r="B21" s="262"/>
      <c r="C21" s="255"/>
      <c r="D21" s="256"/>
      <c r="E21" s="256"/>
      <c r="F21" s="257"/>
      <c r="H21" s="256"/>
      <c r="I21" s="256"/>
      <c r="J21" s="256"/>
      <c r="K21" s="257"/>
      <c r="L21" s="256"/>
      <c r="M21" s="256"/>
      <c r="N21" s="256"/>
      <c r="O21" s="256"/>
      <c r="P21" s="257"/>
    </row>
    <row r="22" spans="2:16">
      <c r="B22" s="262"/>
      <c r="C22" s="255"/>
      <c r="D22" s="256"/>
      <c r="E22" s="256"/>
      <c r="F22" s="257"/>
      <c r="G22" s="256"/>
      <c r="H22" s="256"/>
      <c r="I22" s="256"/>
      <c r="J22" s="256"/>
      <c r="K22" s="257"/>
      <c r="L22" s="256"/>
      <c r="M22" s="256"/>
      <c r="N22" s="256"/>
      <c r="O22" s="256"/>
      <c r="P22" s="257"/>
    </row>
    <row r="23" spans="2:16">
      <c r="B23" s="262"/>
      <c r="C23" s="255"/>
      <c r="D23" s="256"/>
      <c r="F23" s="257"/>
      <c r="G23" s="256"/>
      <c r="H23" s="256"/>
      <c r="I23" s="256"/>
      <c r="J23" s="256"/>
      <c r="K23" s="257"/>
      <c r="L23" s="256"/>
      <c r="M23" s="256"/>
      <c r="N23" s="256"/>
      <c r="O23" s="256"/>
      <c r="P23" s="257"/>
    </row>
    <row r="24" spans="2:16">
      <c r="B24" s="262"/>
      <c r="C24" s="255"/>
      <c r="D24" s="256"/>
      <c r="E24" s="256"/>
      <c r="F24" s="257"/>
      <c r="G24" s="256"/>
      <c r="H24" s="256"/>
      <c r="I24" s="256"/>
      <c r="J24" s="256"/>
      <c r="K24" s="257"/>
      <c r="L24" s="256"/>
      <c r="M24" s="256"/>
      <c r="N24" s="256"/>
      <c r="O24" s="256"/>
      <c r="P24" s="257"/>
    </row>
    <row r="25" spans="2:16">
      <c r="B25" s="262"/>
      <c r="C25" s="255"/>
      <c r="D25" s="256"/>
      <c r="E25" s="256"/>
      <c r="F25" s="257"/>
      <c r="G25" s="256"/>
      <c r="H25" s="256"/>
      <c r="I25" s="256"/>
      <c r="J25" s="256"/>
      <c r="K25" s="257"/>
      <c r="L25" s="256"/>
      <c r="M25" s="256"/>
      <c r="N25" s="256"/>
      <c r="O25" s="256"/>
      <c r="P25" s="257"/>
    </row>
    <row r="26" spans="2:16" ht="19" thickBot="1">
      <c r="B26" s="262"/>
      <c r="C26" s="264"/>
      <c r="D26" s="265"/>
      <c r="E26" s="265"/>
      <c r="F26" s="266"/>
      <c r="G26" s="265"/>
      <c r="H26" s="265"/>
      <c r="I26" s="265"/>
      <c r="J26" s="265"/>
      <c r="K26" s="266"/>
      <c r="L26" s="265"/>
      <c r="M26" s="265"/>
      <c r="N26" s="265"/>
      <c r="O26" s="265"/>
      <c r="P26" s="266"/>
    </row>
    <row r="27" spans="2:16" ht="21" thickBot="1">
      <c r="B27" s="262"/>
      <c r="C27" s="259" t="s">
        <v>111</v>
      </c>
      <c r="D27" s="252" t="s">
        <v>123</v>
      </c>
      <c r="E27" s="252"/>
      <c r="F27" s="252"/>
      <c r="G27" s="267" t="s">
        <v>117</v>
      </c>
      <c r="H27" s="252"/>
      <c r="I27" s="261" t="s">
        <v>118</v>
      </c>
      <c r="J27" s="252"/>
      <c r="K27" s="254"/>
      <c r="L27" s="260"/>
      <c r="M27" s="252"/>
      <c r="N27" s="261" t="s">
        <v>119</v>
      </c>
      <c r="O27" s="252"/>
      <c r="P27" s="254"/>
    </row>
    <row r="28" spans="2:16">
      <c r="B28" s="262"/>
      <c r="C28" s="255"/>
      <c r="D28" s="256"/>
      <c r="F28" s="256"/>
      <c r="G28" s="255"/>
      <c r="H28" s="256"/>
      <c r="I28" s="256"/>
      <c r="J28" s="256"/>
      <c r="K28" s="257"/>
      <c r="L28" s="256"/>
      <c r="M28" s="256"/>
      <c r="N28" s="256"/>
      <c r="O28" s="256"/>
      <c r="P28" s="257"/>
    </row>
    <row r="29" spans="2:16">
      <c r="B29" s="262"/>
      <c r="C29" s="255" t="s">
        <v>134</v>
      </c>
      <c r="D29" s="256"/>
      <c r="E29" s="256"/>
      <c r="F29" s="256"/>
      <c r="G29" s="255"/>
      <c r="H29" s="256" t="s">
        <v>142</v>
      </c>
      <c r="I29" s="256"/>
      <c r="J29" s="256"/>
      <c r="K29" s="257"/>
      <c r="L29" s="256"/>
      <c r="M29" s="256"/>
      <c r="N29" s="256"/>
      <c r="O29" s="256"/>
      <c r="P29" s="257"/>
    </row>
    <row r="30" spans="2:16">
      <c r="B30" s="262"/>
      <c r="C30" s="255" t="s">
        <v>135</v>
      </c>
      <c r="D30" s="256"/>
      <c r="E30" s="256"/>
      <c r="F30" s="256"/>
      <c r="G30" s="255"/>
      <c r="H30" s="256" t="s">
        <v>143</v>
      </c>
      <c r="I30" s="256"/>
      <c r="J30" s="256"/>
      <c r="K30" s="257"/>
      <c r="L30" s="256"/>
      <c r="M30" s="256" t="s">
        <v>137</v>
      </c>
      <c r="N30" s="256"/>
      <c r="O30" s="256"/>
      <c r="P30" s="257"/>
    </row>
    <row r="31" spans="2:16">
      <c r="B31" s="262"/>
      <c r="C31" s="255" t="s">
        <v>136</v>
      </c>
      <c r="D31" s="256"/>
      <c r="E31" s="256"/>
      <c r="F31" s="256"/>
      <c r="G31" s="255"/>
      <c r="H31" s="256"/>
      <c r="I31" s="256"/>
      <c r="J31" s="256"/>
      <c r="K31" s="257"/>
      <c r="L31" s="256"/>
      <c r="M31" s="256"/>
      <c r="N31" s="256"/>
      <c r="O31" s="256"/>
      <c r="P31" s="257"/>
    </row>
    <row r="32" spans="2:16">
      <c r="B32" s="262"/>
      <c r="C32" s="255"/>
      <c r="D32" s="256"/>
      <c r="E32" s="256"/>
      <c r="F32" s="256"/>
      <c r="G32" s="255"/>
      <c r="H32" s="256"/>
      <c r="I32" s="256"/>
      <c r="J32" s="256"/>
      <c r="K32" s="257"/>
      <c r="L32" s="256"/>
      <c r="M32" s="256" t="s">
        <v>138</v>
      </c>
      <c r="N32" s="256"/>
      <c r="O32" s="256"/>
      <c r="P32" s="257"/>
    </row>
    <row r="33" spans="2:16">
      <c r="B33" s="262"/>
      <c r="C33" s="255"/>
      <c r="D33" s="256"/>
      <c r="E33" s="256"/>
      <c r="F33" s="256"/>
      <c r="G33" s="255"/>
      <c r="H33" s="256"/>
      <c r="I33" s="256"/>
      <c r="J33" s="256"/>
      <c r="K33" s="257"/>
      <c r="L33" s="256"/>
      <c r="M33" s="256"/>
      <c r="N33" s="256"/>
      <c r="O33" s="256"/>
      <c r="P33" s="257"/>
    </row>
    <row r="34" spans="2:16">
      <c r="B34" s="262"/>
      <c r="C34" s="255"/>
      <c r="D34" s="256"/>
      <c r="E34" s="256"/>
      <c r="F34" s="256"/>
      <c r="G34" s="255"/>
      <c r="H34" s="256"/>
      <c r="I34" s="256"/>
      <c r="J34" s="256"/>
      <c r="K34" s="257"/>
      <c r="L34" s="256"/>
      <c r="M34" s="256"/>
      <c r="N34" s="256"/>
      <c r="O34" s="256"/>
      <c r="P34" s="257"/>
    </row>
    <row r="35" spans="2:16">
      <c r="B35" s="262"/>
      <c r="C35" s="255"/>
      <c r="D35" s="256"/>
      <c r="E35" s="256"/>
      <c r="F35" s="256"/>
      <c r="G35" s="255"/>
      <c r="H35" s="256"/>
      <c r="I35" s="256"/>
      <c r="J35" s="256"/>
      <c r="K35" s="257"/>
      <c r="L35" s="256"/>
      <c r="M35" s="256"/>
      <c r="N35" s="256"/>
      <c r="O35" s="256"/>
      <c r="P35" s="257"/>
    </row>
    <row r="36" spans="2:16">
      <c r="B36" s="262"/>
      <c r="C36" s="255"/>
      <c r="D36" s="256"/>
      <c r="E36" s="256"/>
      <c r="F36" s="256"/>
      <c r="G36" s="255"/>
      <c r="H36" s="256"/>
      <c r="I36" s="256"/>
      <c r="J36" s="256"/>
      <c r="K36" s="257"/>
      <c r="L36" s="256"/>
      <c r="M36" s="256"/>
      <c r="N36" s="256"/>
      <c r="O36" s="256"/>
      <c r="P36" s="257"/>
    </row>
    <row r="37" spans="2:16">
      <c r="B37" s="262"/>
      <c r="C37" s="255"/>
      <c r="D37" s="256"/>
      <c r="E37" s="256"/>
      <c r="F37" s="256"/>
      <c r="G37" s="255"/>
      <c r="H37" s="256"/>
      <c r="I37" s="256"/>
      <c r="J37" s="256"/>
      <c r="K37" s="257"/>
      <c r="L37" s="256"/>
      <c r="M37" s="256"/>
      <c r="N37" s="256"/>
      <c r="O37" s="256"/>
      <c r="P37" s="257"/>
    </row>
    <row r="38" spans="2:16" ht="19" thickBot="1">
      <c r="B38" s="268"/>
      <c r="C38" s="264"/>
      <c r="D38" s="265"/>
      <c r="E38" s="265"/>
      <c r="F38" s="265"/>
      <c r="G38" s="264"/>
      <c r="H38" s="265"/>
      <c r="I38" s="265"/>
      <c r="J38" s="265"/>
      <c r="K38" s="266"/>
      <c r="L38" s="265"/>
      <c r="M38" s="265"/>
      <c r="N38" s="265"/>
      <c r="O38" s="265"/>
      <c r="P38" s="266"/>
    </row>
  </sheetData>
  <phoneticPr fontId="2"/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6"/>
  <sheetViews>
    <sheetView workbookViewId="0">
      <selection activeCell="I34" sqref="I34"/>
    </sheetView>
  </sheetViews>
  <sheetFormatPr baseColWidth="12" defaultRowHeight="17" x14ac:dyDescent="0"/>
  <sheetData>
    <row r="6" spans="2:6">
      <c r="B6" s="269">
        <v>41571</v>
      </c>
    </row>
    <row r="7" spans="2:6">
      <c r="C7" t="s">
        <v>146</v>
      </c>
    </row>
    <row r="8" spans="2:6">
      <c r="D8" t="s">
        <v>147</v>
      </c>
    </row>
    <row r="9" spans="2:6">
      <c r="D9" t="s">
        <v>148</v>
      </c>
    </row>
    <row r="10" spans="2:6">
      <c r="D10" t="s">
        <v>149</v>
      </c>
    </row>
    <row r="11" spans="2:6">
      <c r="E11" t="s">
        <v>150</v>
      </c>
    </row>
    <row r="12" spans="2:6">
      <c r="F12" t="s">
        <v>151</v>
      </c>
    </row>
    <row r="13" spans="2:6">
      <c r="F13" t="s">
        <v>152</v>
      </c>
    </row>
    <row r="14" spans="2:6">
      <c r="F14" t="s">
        <v>153</v>
      </c>
    </row>
    <row r="15" spans="2:6">
      <c r="F15" t="s">
        <v>154</v>
      </c>
    </row>
    <row r="16" spans="2:6">
      <c r="E16" t="s">
        <v>155</v>
      </c>
    </row>
    <row r="17" spans="2:7">
      <c r="F17" t="s">
        <v>156</v>
      </c>
    </row>
    <row r="18" spans="2:7">
      <c r="G18" t="s">
        <v>157</v>
      </c>
    </row>
    <row r="19" spans="2:7">
      <c r="G19" t="s">
        <v>158</v>
      </c>
    </row>
    <row r="20" spans="2:7">
      <c r="F20" t="s">
        <v>159</v>
      </c>
    </row>
    <row r="21" spans="2:7">
      <c r="B21" t="s">
        <v>160</v>
      </c>
    </row>
    <row r="22" spans="2:7">
      <c r="B22" t="s">
        <v>161</v>
      </c>
    </row>
    <row r="23" spans="2:7">
      <c r="G23" t="s">
        <v>162</v>
      </c>
    </row>
    <row r="24" spans="2:7">
      <c r="G24" t="s">
        <v>163</v>
      </c>
    </row>
    <row r="25" spans="2:7">
      <c r="F25" t="s">
        <v>164</v>
      </c>
    </row>
    <row r="26" spans="2:7">
      <c r="F26" t="s">
        <v>165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固定費</vt:lpstr>
      <vt:lpstr>年間計画</vt:lpstr>
      <vt:lpstr>利益グラフ</vt:lpstr>
      <vt:lpstr>SWOT</vt:lpstr>
      <vt:lpstr>Sheet5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poponta</dc:creator>
  <cp:lastModifiedBy>田中 良一</cp:lastModifiedBy>
  <cp:lastPrinted>2013-08-21T06:10:21Z</cp:lastPrinted>
  <dcterms:created xsi:type="dcterms:W3CDTF">2013-08-20T08:16:30Z</dcterms:created>
  <dcterms:modified xsi:type="dcterms:W3CDTF">2013-10-18T05:56:26Z</dcterms:modified>
</cp:coreProperties>
</file>